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55園芸振興課\燃料価格高騰対策\〔06事業年度〕\13　額の確定\③提出依頼文書（振興協会案）\記入版２\"/>
    </mc:Choice>
  </mc:AlternateContent>
  <bookViews>
    <workbookView xWindow="-120" yWindow="-120" windowWidth="29040" windowHeight="15720"/>
  </bookViews>
  <sheets>
    <sheet name="省エネ等対策推進計画　目標達成状況集計表 (ラウンドあり)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0" i="3" l="1"/>
  <c r="AI16" i="3"/>
  <c r="AI17" i="3"/>
  <c r="AI18" i="3"/>
  <c r="AI19" i="3"/>
  <c r="AI20" i="3"/>
  <c r="AI21" i="3"/>
  <c r="AI22" i="3"/>
  <c r="AI23" i="3"/>
  <c r="AI24" i="3"/>
  <c r="AI25" i="3"/>
  <c r="AI26" i="3"/>
  <c r="AI27" i="3"/>
  <c r="AI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15" i="3"/>
  <c r="Z16" i="3"/>
  <c r="Z17" i="3"/>
  <c r="Z18" i="3"/>
  <c r="Z19" i="3"/>
  <c r="Z20" i="3"/>
  <c r="Z21" i="3"/>
  <c r="Z22" i="3"/>
  <c r="Z23" i="3"/>
  <c r="Z24" i="3"/>
  <c r="Z25" i="3"/>
  <c r="Z26" i="3"/>
  <c r="Z27" i="3"/>
  <c r="Z15" i="3"/>
  <c r="W16" i="3"/>
  <c r="W17" i="3"/>
  <c r="W18" i="3"/>
  <c r="W19" i="3"/>
  <c r="W20" i="3"/>
  <c r="W21" i="3"/>
  <c r="W22" i="3"/>
  <c r="W23" i="3"/>
  <c r="W24" i="3"/>
  <c r="W25" i="3"/>
  <c r="W26" i="3"/>
  <c r="W27" i="3"/>
  <c r="W15" i="3"/>
  <c r="T16" i="3"/>
  <c r="T17" i="3"/>
  <c r="T18" i="3"/>
  <c r="T19" i="3"/>
  <c r="T20" i="3"/>
  <c r="T21" i="3"/>
  <c r="T22" i="3"/>
  <c r="T23" i="3"/>
  <c r="T24" i="3"/>
  <c r="T25" i="3"/>
  <c r="T26" i="3"/>
  <c r="T27" i="3"/>
  <c r="T15" i="3"/>
  <c r="M16" i="3"/>
  <c r="M17" i="3"/>
  <c r="M18" i="3"/>
  <c r="M19" i="3"/>
  <c r="M20" i="3"/>
  <c r="M21" i="3"/>
  <c r="M22" i="3"/>
  <c r="M23" i="3"/>
  <c r="M24" i="3"/>
  <c r="M25" i="3"/>
  <c r="M26" i="3"/>
  <c r="M27" i="3"/>
  <c r="M15" i="3"/>
  <c r="J16" i="3"/>
  <c r="J17" i="3"/>
  <c r="J18" i="3"/>
  <c r="J19" i="3"/>
  <c r="J20" i="3"/>
  <c r="J21" i="3"/>
  <c r="J22" i="3"/>
  <c r="J23" i="3"/>
  <c r="J24" i="3"/>
  <c r="J25" i="3"/>
  <c r="J26" i="3"/>
  <c r="J27" i="3"/>
  <c r="J15" i="3"/>
  <c r="G16" i="3"/>
  <c r="G17" i="3"/>
  <c r="G18" i="3"/>
  <c r="G19" i="3"/>
  <c r="G20" i="3"/>
  <c r="G21" i="3"/>
  <c r="G22" i="3"/>
  <c r="G23" i="3"/>
  <c r="G24" i="3"/>
  <c r="G25" i="3"/>
  <c r="G26" i="3"/>
  <c r="G27" i="3"/>
  <c r="G15" i="3"/>
  <c r="B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AH28" i="3"/>
  <c r="AF28" i="3"/>
  <c r="AD28" i="3"/>
  <c r="AC28" i="3"/>
  <c r="AJ25" i="3" l="1"/>
  <c r="AJ19" i="3"/>
  <c r="AJ16" i="3"/>
  <c r="AJ22" i="3"/>
  <c r="AJ15" i="3"/>
  <c r="AJ21" i="3"/>
  <c r="AJ27" i="3"/>
  <c r="AJ17" i="3"/>
  <c r="AJ23" i="3"/>
  <c r="AB16" i="3"/>
  <c r="AB22" i="3"/>
  <c r="AJ18" i="3"/>
  <c r="AJ24" i="3"/>
  <c r="AB18" i="3"/>
  <c r="AB24" i="3"/>
  <c r="AJ20" i="3"/>
  <c r="AJ26" i="3"/>
  <c r="AB19" i="3"/>
  <c r="AB25" i="3"/>
  <c r="AA28" i="3"/>
  <c r="AB20" i="3"/>
  <c r="AB26" i="3"/>
  <c r="AB23" i="3"/>
  <c r="AB15" i="3"/>
  <c r="AB21" i="3"/>
  <c r="AB27" i="3"/>
  <c r="AE28" i="3"/>
  <c r="AI28" i="3"/>
  <c r="AB17" i="3"/>
  <c r="AG28" i="3"/>
  <c r="AJ28" i="3" l="1"/>
  <c r="AB28" i="3"/>
  <c r="AB30" i="3" l="1"/>
  <c r="AB29" i="3"/>
  <c r="AB31" i="3"/>
  <c r="AJ29" i="3"/>
  <c r="O18" i="3" l="1"/>
  <c r="AK18" i="3" s="1"/>
  <c r="AL18" i="3" s="1"/>
  <c r="O19" i="3"/>
  <c r="AK19" i="3" s="1"/>
  <c r="AL19" i="3" s="1"/>
  <c r="O24" i="3"/>
  <c r="AK24" i="3" s="1"/>
  <c r="AL24" i="3" s="1"/>
  <c r="O26" i="3"/>
  <c r="AK26" i="3" s="1"/>
  <c r="AL26" i="3" s="1"/>
  <c r="Y28" i="3"/>
  <c r="X28" i="3"/>
  <c r="W28" i="3"/>
  <c r="V28" i="3"/>
  <c r="U28" i="3"/>
  <c r="S28" i="3"/>
  <c r="R28" i="3"/>
  <c r="Q28" i="3"/>
  <c r="P28" i="3"/>
  <c r="Z28" i="3"/>
  <c r="O20" i="3"/>
  <c r="AK20" i="3" s="1"/>
  <c r="AL20" i="3" s="1"/>
  <c r="F28" i="3"/>
  <c r="L28" i="3"/>
  <c r="K28" i="3"/>
  <c r="I28" i="3"/>
  <c r="H28" i="3"/>
  <c r="E28" i="3"/>
  <c r="D28" i="3"/>
  <c r="C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28" i="3" l="1"/>
  <c r="O17" i="3"/>
  <c r="AK17" i="3" s="1"/>
  <c r="AL17" i="3" s="1"/>
  <c r="O23" i="3"/>
  <c r="AK23" i="3" s="1"/>
  <c r="AL23" i="3" s="1"/>
  <c r="O21" i="3"/>
  <c r="AK21" i="3" s="1"/>
  <c r="AL21" i="3" s="1"/>
  <c r="M28" i="3"/>
  <c r="O25" i="3"/>
  <c r="AK25" i="3" s="1"/>
  <c r="AL25" i="3" s="1"/>
  <c r="O22" i="3"/>
  <c r="AK22" i="3" s="1"/>
  <c r="AL22" i="3" s="1"/>
  <c r="J28" i="3"/>
  <c r="O16" i="3"/>
  <c r="AK16" i="3" s="1"/>
  <c r="AL16" i="3" s="1"/>
  <c r="O27" i="3"/>
  <c r="AK27" i="3" s="1"/>
  <c r="AL27" i="3" s="1"/>
  <c r="G28" i="3"/>
  <c r="T28" i="3"/>
  <c r="O15" i="3"/>
  <c r="AK15" i="3" s="1"/>
  <c r="AL15" i="3" s="1"/>
  <c r="O28" i="3" l="1"/>
  <c r="AK28" i="3"/>
  <c r="AK29" i="3" s="1"/>
  <c r="O31" i="3" l="1"/>
  <c r="O30" i="3"/>
  <c r="O29" i="3"/>
  <c r="AL28" i="3"/>
  <c r="AK30" i="3" l="1"/>
  <c r="AL30" i="3" s="1"/>
  <c r="AC30" i="3"/>
  <c r="AK31" i="3"/>
</calcChain>
</file>

<file path=xl/sharedStrings.xml><?xml version="1.0" encoding="utf-8"?>
<sst xmlns="http://schemas.openxmlformats.org/spreadsheetml/2006/main" count="73" uniqueCount="39">
  <si>
    <t>支援対象者名：</t>
    <rPh sb="0" eb="2">
      <t>シエン</t>
    </rPh>
    <rPh sb="2" eb="5">
      <t>タイショウシャ</t>
    </rPh>
    <rPh sb="5" eb="6">
      <t>メイ</t>
    </rPh>
    <phoneticPr fontId="2"/>
  </si>
  <si>
    <t>番号</t>
    <rPh sb="0" eb="2">
      <t>バンゴウ</t>
    </rPh>
    <phoneticPr fontId="2"/>
  </si>
  <si>
    <t>氏　　名</t>
    <rPh sb="0" eb="1">
      <t>シ</t>
    </rPh>
    <rPh sb="3" eb="4">
      <t>メイ</t>
    </rPh>
    <phoneticPr fontId="2"/>
  </si>
  <si>
    <t>目標
L</t>
    <rPh sb="0" eb="2">
      <t>モクヒョウ</t>
    </rPh>
    <phoneticPr fontId="2"/>
  </si>
  <si>
    <t>計</t>
    <rPh sb="0" eb="1">
      <t>ケイ</t>
    </rPh>
    <phoneticPr fontId="2"/>
  </si>
  <si>
    <t>10a当たり</t>
    <rPh sb="3" eb="4">
      <t>ア</t>
    </rPh>
    <phoneticPr fontId="2"/>
  </si>
  <si>
    <t>目標年度：○事業年度</t>
    <rPh sb="0" eb="2">
      <t>モクヒョウ</t>
    </rPh>
    <rPh sb="2" eb="4">
      <t>ネンド</t>
    </rPh>
    <rPh sb="6" eb="8">
      <t>ジギョウ</t>
    </rPh>
    <rPh sb="8" eb="10">
      <t>ネンド</t>
    </rPh>
    <phoneticPr fontId="2"/>
  </si>
  <si>
    <r>
      <t>現在</t>
    </r>
    <r>
      <rPr>
        <sz val="11"/>
        <color rgb="FFFF0000"/>
        <rFont val="ＭＳ Ｐゴシック"/>
        <family val="3"/>
        <charset val="128"/>
        <scheme val="minor"/>
      </rPr>
      <t>①</t>
    </r>
    <r>
      <rPr>
        <sz val="11"/>
        <color theme="1"/>
        <rFont val="ＭＳ Ｐゴシック"/>
        <family val="2"/>
        <charset val="128"/>
        <scheme val="minor"/>
      </rPr>
      <t xml:space="preserve">
L</t>
    </r>
    <rPh sb="0" eb="2">
      <t>ゲンザイ</t>
    </rPh>
    <phoneticPr fontId="2"/>
  </si>
  <si>
    <r>
      <t>年間（加温期間）
使用量実績</t>
    </r>
    <r>
      <rPr>
        <sz val="11"/>
        <color rgb="FFFF0000"/>
        <rFont val="ＭＳ Ｐゴシック"/>
        <family val="3"/>
        <charset val="128"/>
        <scheme val="minor"/>
      </rPr>
      <t>②</t>
    </r>
    <r>
      <rPr>
        <sz val="11"/>
        <color theme="1"/>
        <rFont val="ＭＳ Ｐゴシック"/>
        <family val="2"/>
        <charset val="128"/>
        <scheme val="minor"/>
      </rPr>
      <t xml:space="preserve">
L</t>
    </r>
    <rPh sb="0" eb="2">
      <t>ネンカン</t>
    </rPh>
    <rPh sb="3" eb="6">
      <t>カオンキ</t>
    </rPh>
    <rPh sb="6" eb="7">
      <t>カン</t>
    </rPh>
    <rPh sb="12" eb="14">
      <t>ジッセキ</t>
    </rPh>
    <phoneticPr fontId="2"/>
  </si>
  <si>
    <r>
      <t>削減率
（</t>
    </r>
    <r>
      <rPr>
        <sz val="11"/>
        <color rgb="FFFF0000"/>
        <rFont val="ＭＳ Ｐゴシック"/>
        <family val="3"/>
        <charset val="128"/>
        <scheme val="minor"/>
      </rPr>
      <t>③</t>
    </r>
    <r>
      <rPr>
        <sz val="11"/>
        <color theme="1"/>
        <rFont val="ＭＳ Ｐゴシック"/>
        <family val="2"/>
        <charset val="128"/>
        <scheme val="minor"/>
      </rPr>
      <t>/</t>
    </r>
    <r>
      <rPr>
        <sz val="11"/>
        <color rgb="FFFF0000"/>
        <rFont val="ＭＳ Ｐゴシック"/>
        <family val="3"/>
        <charset val="128"/>
        <scheme val="minor"/>
      </rPr>
      <t>①</t>
    </r>
    <r>
      <rPr>
        <sz val="11"/>
        <color theme="1"/>
        <rFont val="ＭＳ Ｐゴシック"/>
        <family val="2"/>
        <charset val="128"/>
        <scheme val="minor"/>
      </rPr>
      <t>×100）
％</t>
    </r>
    <rPh sb="0" eb="3">
      <t>サクゲンリツ</t>
    </rPh>
    <phoneticPr fontId="2"/>
  </si>
  <si>
    <r>
      <t>削減量
（</t>
    </r>
    <r>
      <rPr>
        <sz val="11"/>
        <color rgb="FFFF0000"/>
        <rFont val="ＭＳ Ｐゴシック"/>
        <family val="3"/>
        <charset val="128"/>
        <scheme val="minor"/>
      </rPr>
      <t>③</t>
    </r>
    <r>
      <rPr>
        <sz val="11"/>
        <color theme="1"/>
        <rFont val="ＭＳ Ｐゴシック"/>
        <family val="2"/>
        <charset val="128"/>
        <scheme val="minor"/>
      </rPr>
      <t>=</t>
    </r>
    <r>
      <rPr>
        <sz val="11"/>
        <color rgb="FFFF0000"/>
        <rFont val="ＭＳ Ｐゴシック"/>
        <family val="3"/>
        <charset val="128"/>
        <scheme val="minor"/>
      </rPr>
      <t>①</t>
    </r>
    <r>
      <rPr>
        <sz val="11"/>
        <color theme="1"/>
        <rFont val="ＭＳ Ｐゴシック"/>
        <family val="2"/>
        <charset val="128"/>
        <scheme val="minor"/>
      </rPr>
      <t>-</t>
    </r>
    <r>
      <rPr>
        <sz val="11"/>
        <color rgb="FFFF0000"/>
        <rFont val="ＭＳ Ｐゴシック"/>
        <family val="3"/>
        <charset val="128"/>
        <scheme val="minor"/>
      </rPr>
      <t>②</t>
    </r>
    <r>
      <rPr>
        <sz val="11"/>
        <color theme="1"/>
        <rFont val="ＭＳ Ｐゴシック"/>
        <family val="2"/>
        <charset val="128"/>
        <scheme val="minor"/>
      </rPr>
      <t>）
L</t>
    </r>
    <rPh sb="0" eb="3">
      <t>サクゲンリョウ</t>
    </rPh>
    <phoneticPr fontId="2"/>
  </si>
  <si>
    <t>L/10a</t>
    <phoneticPr fontId="2"/>
  </si>
  <si>
    <t>KL換算</t>
    <rPh sb="2" eb="4">
      <t>カンザン</t>
    </rPh>
    <phoneticPr fontId="2"/>
  </si>
  <si>
    <t>KL</t>
  </si>
  <si>
    <t>（参考）省エネルギー等対策推進計画に関する目標の達成状況集計表</t>
    <rPh sb="1" eb="3">
      <t>サンコウ</t>
    </rPh>
    <rPh sb="4" eb="5">
      <t>ショウ</t>
    </rPh>
    <rPh sb="10" eb="11">
      <t>トウ</t>
    </rPh>
    <rPh sb="11" eb="13">
      <t>タイサク</t>
    </rPh>
    <rPh sb="13" eb="15">
      <t>スイシン</t>
    </rPh>
    <rPh sb="15" eb="17">
      <t>ケイカク</t>
    </rPh>
    <rPh sb="18" eb="19">
      <t>カン</t>
    </rPh>
    <rPh sb="21" eb="23">
      <t>モクヒョウ</t>
    </rPh>
    <rPh sb="24" eb="26">
      <t>タッセイ</t>
    </rPh>
    <rPh sb="26" eb="28">
      <t>ジョウキョウ</t>
    </rPh>
    <rPh sb="28" eb="31">
      <t>シュウケイヒョウ</t>
    </rPh>
    <phoneticPr fontId="2"/>
  </si>
  <si>
    <t>現在使用量</t>
    <rPh sb="0" eb="2">
      <t>ゲンザイ</t>
    </rPh>
    <rPh sb="2" eb="5">
      <t>シヨウリョウ</t>
    </rPh>
    <phoneticPr fontId="2"/>
  </si>
  <si>
    <t>目標使用量</t>
    <rPh sb="0" eb="2">
      <t>モクヒョウ</t>
    </rPh>
    <rPh sb="2" eb="5">
      <t>シヨウリョウ</t>
    </rPh>
    <phoneticPr fontId="2"/>
  </si>
  <si>
    <t>Ａ重油</t>
    <rPh sb="0" eb="3">
      <t>アジュウユ</t>
    </rPh>
    <phoneticPr fontId="2"/>
  </si>
  <si>
    <t>灯油</t>
    <rPh sb="0" eb="2">
      <t>トウユ</t>
    </rPh>
    <phoneticPr fontId="2"/>
  </si>
  <si>
    <t>ＬＰガス</t>
    <phoneticPr fontId="2"/>
  </si>
  <si>
    <t>ＬＮＧ</t>
    <phoneticPr fontId="2"/>
  </si>
  <si>
    <t>経営する
温室面積
a</t>
    <phoneticPr fontId="2"/>
  </si>
  <si>
    <t>合計</t>
    <rPh sb="0" eb="2">
      <t>ゴウケイ</t>
    </rPh>
    <phoneticPr fontId="2"/>
  </si>
  <si>
    <t>Ａ重油
換算Ｌ</t>
    <rPh sb="0" eb="3">
      <t>アジュウユ</t>
    </rPh>
    <rPh sb="4" eb="6">
      <t>カンザン</t>
    </rPh>
    <phoneticPr fontId="2"/>
  </si>
  <si>
    <r>
      <t>現在</t>
    </r>
    <r>
      <rPr>
        <sz val="11"/>
        <color rgb="FFFF0000"/>
        <rFont val="ＭＳ Ｐゴシック"/>
        <family val="3"/>
        <charset val="128"/>
        <scheme val="minor"/>
      </rPr>
      <t>①</t>
    </r>
    <r>
      <rPr>
        <sz val="11"/>
        <color theme="1"/>
        <rFont val="ＭＳ Ｐゴシック"/>
        <family val="2"/>
        <charset val="128"/>
        <scheme val="minor"/>
      </rPr>
      <t xml:space="preserve">
㎏</t>
    </r>
    <rPh sb="0" eb="2">
      <t>ゲンザイ</t>
    </rPh>
    <phoneticPr fontId="2"/>
  </si>
  <si>
    <r>
      <t>現在</t>
    </r>
    <r>
      <rPr>
        <sz val="11"/>
        <color rgb="FFFF0000"/>
        <rFont val="ＭＳ Ｐゴシック"/>
        <family val="3"/>
        <charset val="128"/>
        <scheme val="minor"/>
      </rPr>
      <t>①</t>
    </r>
    <r>
      <rPr>
        <sz val="11"/>
        <color theme="1"/>
        <rFont val="ＭＳ Ｐゴシック"/>
        <family val="2"/>
        <charset val="128"/>
        <scheme val="minor"/>
      </rPr>
      <t xml:space="preserve">
㎥</t>
    </r>
    <rPh sb="0" eb="2">
      <t>ゲンザイ</t>
    </rPh>
    <phoneticPr fontId="2"/>
  </si>
  <si>
    <r>
      <t>実績</t>
    </r>
    <r>
      <rPr>
        <sz val="11"/>
        <color rgb="FFFF0000"/>
        <rFont val="ＭＳ Ｐゴシック"/>
        <family val="3"/>
        <charset val="128"/>
        <scheme val="minor"/>
      </rPr>
      <t>②</t>
    </r>
    <r>
      <rPr>
        <sz val="11"/>
        <color theme="1"/>
        <rFont val="ＭＳ Ｐゴシック"/>
        <family val="2"/>
        <charset val="128"/>
        <scheme val="minor"/>
      </rPr>
      <t xml:space="preserve">
L</t>
    </r>
    <rPh sb="0" eb="2">
      <t>ジッセキ</t>
    </rPh>
    <phoneticPr fontId="2"/>
  </si>
  <si>
    <r>
      <t>実績</t>
    </r>
    <r>
      <rPr>
        <sz val="11"/>
        <color rgb="FFFF0000"/>
        <rFont val="ＭＳ Ｐゴシック"/>
        <family val="3"/>
        <charset val="128"/>
        <scheme val="minor"/>
      </rPr>
      <t>②</t>
    </r>
    <r>
      <rPr>
        <sz val="11"/>
        <color theme="1"/>
        <rFont val="ＭＳ Ｐゴシック"/>
        <family val="2"/>
        <charset val="128"/>
        <scheme val="minor"/>
      </rPr>
      <t xml:space="preserve">
㎏</t>
    </r>
    <rPh sb="0" eb="2">
      <t>ジッセキ</t>
    </rPh>
    <phoneticPr fontId="2"/>
  </si>
  <si>
    <r>
      <t>実績</t>
    </r>
    <r>
      <rPr>
        <sz val="11"/>
        <color rgb="FFFF0000"/>
        <rFont val="ＭＳ Ｐゴシック"/>
        <family val="3"/>
        <charset val="128"/>
        <scheme val="minor"/>
      </rPr>
      <t>②</t>
    </r>
    <r>
      <rPr>
        <sz val="11"/>
        <color theme="1"/>
        <rFont val="ＭＳ Ｐゴシック"/>
        <family val="2"/>
        <charset val="128"/>
        <scheme val="minor"/>
      </rPr>
      <t xml:space="preserve">
㎥</t>
    </r>
    <rPh sb="0" eb="2">
      <t>ジッセキ</t>
    </rPh>
    <phoneticPr fontId="2"/>
  </si>
  <si>
    <t>リットル</t>
    <phoneticPr fontId="2"/>
  </si>
  <si>
    <t>キロリットル</t>
  </si>
  <si>
    <t>キロリットル</t>
    <phoneticPr fontId="2"/>
  </si>
  <si>
    <t>目標
㎏</t>
    <rPh sb="0" eb="2">
      <t>モクヒョウ</t>
    </rPh>
    <phoneticPr fontId="2"/>
  </si>
  <si>
    <t>目標
㎥</t>
    <rPh sb="0" eb="2">
      <t>モクヒョウ</t>
    </rPh>
    <phoneticPr fontId="2"/>
  </si>
  <si>
    <t>省エネ等対策推進計画での燃料使用量</t>
    <rPh sb="0" eb="1">
      <t>ショウ</t>
    </rPh>
    <rPh sb="3" eb="4">
      <t>トウ</t>
    </rPh>
    <rPh sb="4" eb="6">
      <t>タイサク</t>
    </rPh>
    <rPh sb="6" eb="8">
      <t>スイシン</t>
    </rPh>
    <rPh sb="8" eb="10">
      <t>ケイカク</t>
    </rPh>
    <rPh sb="12" eb="14">
      <t>ネンリョウ</t>
    </rPh>
    <rPh sb="14" eb="17">
      <t>シヨウリョウ</t>
    </rPh>
    <phoneticPr fontId="2"/>
  </si>
  <si>
    <t>目標削減率</t>
    <rPh sb="0" eb="2">
      <t>モクヒョウ</t>
    </rPh>
    <rPh sb="2" eb="4">
      <t>サクゲン</t>
    </rPh>
    <rPh sb="4" eb="5">
      <t>リツ</t>
    </rPh>
    <phoneticPr fontId="2"/>
  </si>
  <si>
    <t>省エネルギー等対策推進計画策定年度：６事業年度</t>
    <rPh sb="0" eb="1">
      <t>ショウ</t>
    </rPh>
    <rPh sb="6" eb="7">
      <t>トウ</t>
    </rPh>
    <rPh sb="7" eb="9">
      <t>タイサク</t>
    </rPh>
    <rPh sb="9" eb="11">
      <t>スイシン</t>
    </rPh>
    <rPh sb="11" eb="13">
      <t>ケイカク</t>
    </rPh>
    <rPh sb="13" eb="15">
      <t>サクテイ</t>
    </rPh>
    <rPh sb="15" eb="17">
      <t>ネンド</t>
    </rPh>
    <rPh sb="19" eb="21">
      <t>ジギョウ</t>
    </rPh>
    <rPh sb="21" eb="22">
      <t>ネン</t>
    </rPh>
    <rPh sb="22" eb="23">
      <t>ド</t>
    </rPh>
    <phoneticPr fontId="2"/>
  </si>
  <si>
    <t>省エネルギー等対策推進計画に取り組んだ事業年度：６事業年度</t>
    <rPh sb="0" eb="1">
      <t>ショウ</t>
    </rPh>
    <rPh sb="6" eb="7">
      <t>トウ</t>
    </rPh>
    <rPh sb="7" eb="9">
      <t>タイサク</t>
    </rPh>
    <rPh sb="9" eb="11">
      <t>スイシン</t>
    </rPh>
    <rPh sb="11" eb="13">
      <t>ケイカク</t>
    </rPh>
    <rPh sb="14" eb="15">
      <t>ト</t>
    </rPh>
    <rPh sb="16" eb="17">
      <t>ク</t>
    </rPh>
    <rPh sb="19" eb="21">
      <t>ジギョウ</t>
    </rPh>
    <rPh sb="21" eb="23">
      <t>ネンド</t>
    </rPh>
    <rPh sb="25" eb="27">
      <t>ジギョウ</t>
    </rPh>
    <rPh sb="27" eb="29">
      <t>ネンド</t>
    </rPh>
    <phoneticPr fontId="2"/>
  </si>
  <si>
    <t>６事業年度燃料使用量</t>
    <rPh sb="1" eb="3">
      <t>ジギョウ</t>
    </rPh>
    <rPh sb="3" eb="5">
      <t>ネンド</t>
    </rPh>
    <rPh sb="5" eb="7">
      <t>ネンリョウ</t>
    </rPh>
    <rPh sb="7" eb="10">
      <t>シヨウリョウ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</si>
</sst>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#,##0.0_ ;[Red]\-#,##0.0\ "/>
    <numFmt numFmtId="178" formatCode="0.0%"/>
    <numFmt numFmtId="179" formatCode="#,##0_ ;[Red]\-#,##0\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176" fontId="0" fillId="0" borderId="0" xfId="1" applyNumberFormat="1" applyFont="1">
      <alignment vertical="center"/>
    </xf>
    <xf numFmtId="176" fontId="0" fillId="0" borderId="8" xfId="1" applyNumberFormat="1" applyFont="1" applyBorder="1">
      <alignment vertical="center"/>
    </xf>
    <xf numFmtId="176" fontId="0" fillId="0" borderId="0" xfId="1" applyNumberFormat="1" applyFont="1" applyBorder="1">
      <alignment vertical="center"/>
    </xf>
    <xf numFmtId="176" fontId="0" fillId="0" borderId="2" xfId="1" applyNumberFormat="1" applyFont="1" applyBorder="1">
      <alignment vertical="center"/>
    </xf>
    <xf numFmtId="176" fontId="0" fillId="0" borderId="0" xfId="1" applyNumberFormat="1" applyFont="1" applyAlignment="1">
      <alignment horizontal="center" vertical="center"/>
    </xf>
    <xf numFmtId="176" fontId="5" fillId="0" borderId="5" xfId="1" applyNumberFormat="1" applyFont="1" applyFill="1" applyBorder="1">
      <alignment vertical="center"/>
    </xf>
    <xf numFmtId="176" fontId="4" fillId="0" borderId="0" xfId="1" applyNumberFormat="1" applyFont="1">
      <alignment vertical="center"/>
    </xf>
    <xf numFmtId="176" fontId="4" fillId="0" borderId="0" xfId="1" applyNumberFormat="1" applyFont="1" applyBorder="1">
      <alignment vertical="center"/>
    </xf>
    <xf numFmtId="176" fontId="8" fillId="0" borderId="0" xfId="1" applyNumberFormat="1" applyFont="1" applyFill="1" applyBorder="1" applyAlignment="1">
      <alignment horizontal="center" vertical="center"/>
    </xf>
    <xf numFmtId="176" fontId="8" fillId="0" borderId="0" xfId="1" applyNumberFormat="1" applyFont="1" applyFill="1" applyBorder="1">
      <alignment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11" xfId="1" applyNumberFormat="1" applyFont="1" applyBorder="1">
      <alignment vertical="center"/>
    </xf>
    <xf numFmtId="38" fontId="8" fillId="2" borderId="1" xfId="1" applyFont="1" applyFill="1" applyBorder="1">
      <alignment vertical="center"/>
    </xf>
    <xf numFmtId="176" fontId="0" fillId="0" borderId="7" xfId="1" applyNumberFormat="1" applyFont="1" applyFill="1" applyBorder="1" applyAlignment="1">
      <alignment horizontal="center" vertical="center" wrapText="1"/>
    </xf>
    <xf numFmtId="176" fontId="0" fillId="0" borderId="6" xfId="1" applyNumberFormat="1" applyFont="1" applyFill="1" applyBorder="1" applyAlignment="1">
      <alignment horizontal="center" vertical="center" wrapText="1"/>
    </xf>
    <xf numFmtId="176" fontId="6" fillId="0" borderId="5" xfId="1" applyNumberFormat="1" applyFont="1" applyFill="1" applyBorder="1" applyAlignment="1">
      <alignment horizontal="left" vertical="center" wrapText="1"/>
    </xf>
    <xf numFmtId="176" fontId="0" fillId="0" borderId="5" xfId="1" applyNumberFormat="1" applyFont="1" applyFill="1" applyBorder="1">
      <alignment vertical="center"/>
    </xf>
    <xf numFmtId="176" fontId="4" fillId="0" borderId="5" xfId="1" applyNumberFormat="1" applyFont="1" applyFill="1" applyBorder="1">
      <alignment vertical="center"/>
    </xf>
    <xf numFmtId="176" fontId="7" fillId="0" borderId="5" xfId="1" applyNumberFormat="1" applyFont="1" applyFill="1" applyBorder="1" applyAlignment="1">
      <alignment horizontal="left" vertical="center" wrapText="1"/>
    </xf>
    <xf numFmtId="176" fontId="8" fillId="0" borderId="10" xfId="1" applyNumberFormat="1" applyFont="1" applyFill="1" applyBorder="1" applyAlignment="1">
      <alignment horizontal="center" vertical="center"/>
    </xf>
    <xf numFmtId="176" fontId="9" fillId="0" borderId="10" xfId="1" applyNumberFormat="1" applyFont="1" applyFill="1" applyBorder="1">
      <alignment vertical="center"/>
    </xf>
    <xf numFmtId="38" fontId="9" fillId="0" borderId="9" xfId="1" applyFont="1" applyFill="1" applyBorder="1">
      <alignment vertical="center"/>
    </xf>
    <xf numFmtId="38" fontId="9" fillId="0" borderId="7" xfId="1" applyFont="1" applyFill="1" applyBorder="1">
      <alignment vertical="center"/>
    </xf>
    <xf numFmtId="38" fontId="9" fillId="0" borderId="11" xfId="1" applyFont="1" applyFill="1" applyBorder="1">
      <alignment vertical="center"/>
    </xf>
    <xf numFmtId="38" fontId="8" fillId="0" borderId="1" xfId="1" applyFont="1" applyFill="1" applyBorder="1">
      <alignment vertical="center"/>
    </xf>
    <xf numFmtId="38" fontId="8" fillId="0" borderId="5" xfId="1" applyFont="1" applyFill="1" applyBorder="1">
      <alignment vertical="center"/>
    </xf>
    <xf numFmtId="176" fontId="0" fillId="0" borderId="0" xfId="1" applyNumberFormat="1" applyFont="1" applyFill="1">
      <alignment vertical="center"/>
    </xf>
    <xf numFmtId="176" fontId="9" fillId="0" borderId="0" xfId="1" applyNumberFormat="1" applyFont="1" applyFill="1" applyAlignment="1">
      <alignment horizontal="right" vertical="center"/>
    </xf>
    <xf numFmtId="38" fontId="9" fillId="0" borderId="1" xfId="1" applyFont="1" applyFill="1" applyBorder="1">
      <alignment vertical="center"/>
    </xf>
    <xf numFmtId="38" fontId="9" fillId="0" borderId="5" xfId="1" applyFont="1" applyFill="1" applyBorder="1">
      <alignment vertical="center"/>
    </xf>
    <xf numFmtId="176" fontId="10" fillId="0" borderId="5" xfId="1" applyNumberFormat="1" applyFont="1" applyFill="1" applyBorder="1">
      <alignment vertical="center"/>
    </xf>
    <xf numFmtId="176" fontId="4" fillId="0" borderId="1" xfId="1" applyNumberFormat="1" applyFont="1" applyFill="1" applyBorder="1" applyAlignment="1">
      <alignment horizontal="center" vertical="center" wrapText="1"/>
    </xf>
    <xf numFmtId="176" fontId="0" fillId="3" borderId="7" xfId="1" applyNumberFormat="1" applyFont="1" applyFill="1" applyBorder="1" applyAlignment="1">
      <alignment horizontal="center" vertical="center" wrapText="1"/>
    </xf>
    <xf numFmtId="176" fontId="0" fillId="3" borderId="6" xfId="1" applyNumberFormat="1" applyFont="1" applyFill="1" applyBorder="1" applyAlignment="1">
      <alignment horizontal="center" vertical="center" wrapText="1"/>
    </xf>
    <xf numFmtId="176" fontId="10" fillId="3" borderId="5" xfId="1" applyNumberFormat="1" applyFont="1" applyFill="1" applyBorder="1">
      <alignment vertical="center"/>
    </xf>
    <xf numFmtId="176" fontId="8" fillId="3" borderId="10" xfId="1" applyNumberFormat="1" applyFont="1" applyFill="1" applyBorder="1">
      <alignment vertical="center"/>
    </xf>
    <xf numFmtId="177" fontId="4" fillId="3" borderId="5" xfId="1" applyNumberFormat="1" applyFont="1" applyFill="1" applyBorder="1" applyAlignment="1">
      <alignment horizontal="right" vertical="center" wrapText="1"/>
    </xf>
    <xf numFmtId="176" fontId="4" fillId="3" borderId="5" xfId="1" applyNumberFormat="1" applyFont="1" applyFill="1" applyBorder="1" applyAlignment="1">
      <alignment horizontal="right" vertical="center" wrapText="1"/>
    </xf>
    <xf numFmtId="176" fontId="0" fillId="5" borderId="6" xfId="1" applyNumberFormat="1" applyFont="1" applyFill="1" applyBorder="1" applyAlignment="1">
      <alignment horizontal="center" vertical="center" wrapText="1"/>
    </xf>
    <xf numFmtId="177" fontId="4" fillId="5" borderId="5" xfId="1" applyNumberFormat="1" applyFont="1" applyFill="1" applyBorder="1" applyAlignment="1">
      <alignment horizontal="right" vertical="center" wrapText="1"/>
    </xf>
    <xf numFmtId="176" fontId="8" fillId="5" borderId="10" xfId="1" applyNumberFormat="1" applyFont="1" applyFill="1" applyBorder="1">
      <alignment vertical="center"/>
    </xf>
    <xf numFmtId="176" fontId="0" fillId="6" borderId="7" xfId="1" applyNumberFormat="1" applyFont="1" applyFill="1" applyBorder="1" applyAlignment="1">
      <alignment horizontal="center" vertical="center" wrapText="1"/>
    </xf>
    <xf numFmtId="176" fontId="0" fillId="6" borderId="6" xfId="1" applyNumberFormat="1" applyFont="1" applyFill="1" applyBorder="1" applyAlignment="1">
      <alignment horizontal="center" vertical="center" wrapText="1"/>
    </xf>
    <xf numFmtId="177" fontId="4" fillId="6" borderId="5" xfId="1" applyNumberFormat="1" applyFont="1" applyFill="1" applyBorder="1" applyAlignment="1">
      <alignment horizontal="right" vertical="center" wrapText="1"/>
    </xf>
    <xf numFmtId="176" fontId="4" fillId="6" borderId="5" xfId="1" applyNumberFormat="1" applyFont="1" applyFill="1" applyBorder="1" applyAlignment="1">
      <alignment horizontal="right" vertical="center" wrapText="1"/>
    </xf>
    <xf numFmtId="176" fontId="10" fillId="6" borderId="5" xfId="1" applyNumberFormat="1" applyFont="1" applyFill="1" applyBorder="1">
      <alignment vertical="center"/>
    </xf>
    <xf numFmtId="176" fontId="8" fillId="6" borderId="10" xfId="1" applyNumberFormat="1" applyFont="1" applyFill="1" applyBorder="1">
      <alignment vertical="center"/>
    </xf>
    <xf numFmtId="176" fontId="4" fillId="0" borderId="5" xfId="1" applyNumberFormat="1" applyFont="1" applyFill="1" applyBorder="1" applyAlignment="1">
      <alignment vertical="center" wrapText="1"/>
    </xf>
    <xf numFmtId="176" fontId="10" fillId="0" borderId="5" xfId="1" applyNumberFormat="1" applyFont="1" applyFill="1" applyBorder="1" applyAlignment="1">
      <alignment vertical="center"/>
    </xf>
    <xf numFmtId="176" fontId="0" fillId="5" borderId="1" xfId="1" applyNumberFormat="1" applyFont="1" applyFill="1" applyBorder="1" applyAlignment="1">
      <alignment horizontal="center" vertical="center" wrapText="1"/>
    </xf>
    <xf numFmtId="178" fontId="5" fillId="0" borderId="5" xfId="1" applyNumberFormat="1" applyFont="1" applyFill="1" applyBorder="1">
      <alignment vertical="center"/>
    </xf>
    <xf numFmtId="178" fontId="9" fillId="0" borderId="10" xfId="1" applyNumberFormat="1" applyFont="1" applyFill="1" applyBorder="1">
      <alignment vertical="center"/>
    </xf>
    <xf numFmtId="9" fontId="8" fillId="0" borderId="5" xfId="1" applyNumberFormat="1" applyFont="1" applyFill="1" applyBorder="1">
      <alignment vertical="center"/>
    </xf>
    <xf numFmtId="176" fontId="8" fillId="2" borderId="11" xfId="1" applyNumberFormat="1" applyFont="1" applyFill="1" applyBorder="1">
      <alignment vertical="center"/>
    </xf>
    <xf numFmtId="176" fontId="9" fillId="0" borderId="11" xfId="1" applyNumberFormat="1" applyFont="1" applyFill="1" applyBorder="1">
      <alignment vertical="center"/>
    </xf>
    <xf numFmtId="176" fontId="0" fillId="0" borderId="11" xfId="1" applyNumberFormat="1" applyFont="1" applyBorder="1">
      <alignment vertical="center"/>
    </xf>
    <xf numFmtId="178" fontId="8" fillId="4" borderId="0" xfId="1" applyNumberFormat="1" applyFont="1" applyFill="1">
      <alignment vertical="center"/>
    </xf>
    <xf numFmtId="176" fontId="10" fillId="0" borderId="10" xfId="1" applyNumberFormat="1" applyFont="1" applyFill="1" applyBorder="1">
      <alignment vertical="center"/>
    </xf>
    <xf numFmtId="179" fontId="10" fillId="0" borderId="10" xfId="1" applyNumberFormat="1" applyFont="1" applyFill="1" applyBorder="1">
      <alignment vertical="center"/>
    </xf>
    <xf numFmtId="38" fontId="10" fillId="0" borderId="11" xfId="1" applyFont="1" applyFill="1" applyBorder="1">
      <alignment vertical="center"/>
    </xf>
    <xf numFmtId="38" fontId="4" fillId="0" borderId="11" xfId="1" applyFont="1" applyFill="1" applyBorder="1">
      <alignment vertical="center"/>
    </xf>
    <xf numFmtId="178" fontId="8" fillId="2" borderId="5" xfId="1" applyNumberFormat="1" applyFont="1" applyFill="1" applyBorder="1">
      <alignment vertical="center"/>
    </xf>
    <xf numFmtId="176" fontId="12" fillId="0" borderId="0" xfId="1" applyNumberFormat="1" applyFont="1">
      <alignment vertical="center"/>
    </xf>
    <xf numFmtId="176" fontId="12" fillId="0" borderId="8" xfId="1" applyNumberFormat="1" applyFont="1" applyBorder="1">
      <alignment vertical="center"/>
    </xf>
    <xf numFmtId="176" fontId="12" fillId="0" borderId="0" xfId="1" applyNumberFormat="1" applyFont="1" applyBorder="1">
      <alignment vertical="center"/>
    </xf>
    <xf numFmtId="176" fontId="12" fillId="0" borderId="1" xfId="1" applyNumberFormat="1" applyFont="1" applyBorder="1">
      <alignment vertical="center"/>
    </xf>
    <xf numFmtId="176" fontId="13" fillId="0" borderId="0" xfId="1" applyNumberFormat="1" applyFont="1">
      <alignment vertical="center"/>
    </xf>
    <xf numFmtId="176" fontId="10" fillId="4" borderId="0" xfId="1" applyNumberFormat="1" applyFont="1" applyFill="1" applyAlignment="1">
      <alignment horizontal="left" vertical="center"/>
    </xf>
    <xf numFmtId="176" fontId="1" fillId="0" borderId="8" xfId="1" applyNumberFormat="1" applyFont="1" applyBorder="1">
      <alignment vertical="center"/>
    </xf>
    <xf numFmtId="176" fontId="0" fillId="0" borderId="1" xfId="1" applyNumberFormat="1" applyFont="1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  <xf numFmtId="176" fontId="0" fillId="0" borderId="4" xfId="1" applyNumberFormat="1" applyFont="1" applyFill="1" applyBorder="1" applyAlignment="1">
      <alignment horizontal="center" vertical="center" wrapText="1"/>
    </xf>
    <xf numFmtId="176" fontId="0" fillId="0" borderId="6" xfId="1" applyNumberFormat="1" applyFont="1" applyFill="1" applyBorder="1" applyAlignment="1">
      <alignment horizontal="center" vertical="center" wrapText="1"/>
    </xf>
    <xf numFmtId="176" fontId="0" fillId="0" borderId="7" xfId="1" applyNumberFormat="1" applyFont="1" applyFill="1" applyBorder="1" applyAlignment="1">
      <alignment horizontal="center" vertical="center" wrapText="1"/>
    </xf>
    <xf numFmtId="176" fontId="11" fillId="0" borderId="1" xfId="1" applyNumberFormat="1" applyFont="1" applyFill="1" applyBorder="1" applyAlignment="1">
      <alignment horizontal="center" vertical="center"/>
    </xf>
    <xf numFmtId="176" fontId="11" fillId="0" borderId="2" xfId="1" applyNumberFormat="1" applyFont="1" applyFill="1" applyBorder="1" applyAlignment="1">
      <alignment horizontal="center" vertical="center"/>
    </xf>
    <xf numFmtId="176" fontId="11" fillId="0" borderId="3" xfId="1" applyNumberFormat="1" applyFont="1" applyFill="1" applyBorder="1" applyAlignment="1">
      <alignment horizontal="center" vertical="center"/>
    </xf>
    <xf numFmtId="176" fontId="11" fillId="0" borderId="1" xfId="1" applyNumberFormat="1" applyFont="1" applyFill="1" applyBorder="1" applyAlignment="1">
      <alignment horizontal="center" vertical="center" wrapText="1"/>
    </xf>
    <xf numFmtId="176" fontId="11" fillId="0" borderId="2" xfId="1" applyNumberFormat="1" applyFont="1" applyFill="1" applyBorder="1" applyAlignment="1">
      <alignment horizontal="center" vertical="center" wrapText="1"/>
    </xf>
    <xf numFmtId="176" fontId="11" fillId="0" borderId="3" xfId="1" applyNumberFormat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>
      <alignment horizontal="center" vertical="center" wrapText="1"/>
    </xf>
    <xf numFmtId="176" fontId="4" fillId="0" borderId="3" xfId="1" applyNumberFormat="1" applyFont="1" applyFill="1" applyBorder="1" applyAlignment="1">
      <alignment horizontal="center" vertical="center" wrapText="1"/>
    </xf>
    <xf numFmtId="176" fontId="0" fillId="6" borderId="1" xfId="1" applyNumberFormat="1" applyFont="1" applyFill="1" applyBorder="1" applyAlignment="1">
      <alignment horizontal="center" vertical="center" wrapText="1"/>
    </xf>
    <xf numFmtId="176" fontId="0" fillId="6" borderId="3" xfId="1" applyNumberFormat="1" applyFont="1" applyFill="1" applyBorder="1" applyAlignment="1">
      <alignment horizontal="center" vertical="center" wrapText="1"/>
    </xf>
    <xf numFmtId="176" fontId="0" fillId="0" borderId="4" xfId="1" applyNumberFormat="1" applyFont="1" applyFill="1" applyBorder="1" applyAlignment="1">
      <alignment horizontal="center" vertical="center"/>
    </xf>
    <xf numFmtId="176" fontId="0" fillId="0" borderId="6" xfId="1" applyNumberFormat="1" applyFont="1" applyFill="1" applyBorder="1" applyAlignment="1">
      <alignment horizontal="center" vertical="center"/>
    </xf>
    <xf numFmtId="176" fontId="0" fillId="0" borderId="7" xfId="1" applyNumberFormat="1" applyFont="1" applyFill="1" applyBorder="1" applyAlignment="1">
      <alignment horizontal="center" vertical="center"/>
    </xf>
    <xf numFmtId="176" fontId="0" fillId="5" borderId="1" xfId="1" applyNumberFormat="1" applyFont="1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horizontal="center" vertical="center"/>
    </xf>
    <xf numFmtId="176" fontId="0" fillId="5" borderId="3" xfId="1" applyNumberFormat="1" applyFont="1" applyFill="1" applyBorder="1" applyAlignment="1">
      <alignment horizontal="center" vertical="center"/>
    </xf>
    <xf numFmtId="176" fontId="0" fillId="3" borderId="1" xfId="1" applyNumberFormat="1" applyFont="1" applyFill="1" applyBorder="1" applyAlignment="1">
      <alignment horizontal="center" vertical="center" wrapText="1"/>
    </xf>
    <xf numFmtId="176" fontId="0" fillId="3" borderId="3" xfId="1" applyNumberFormat="1" applyFont="1" applyFill="1" applyBorder="1" applyAlignment="1">
      <alignment horizontal="center" vertical="center" wrapText="1"/>
    </xf>
    <xf numFmtId="176" fontId="0" fillId="3" borderId="1" xfId="1" applyNumberFormat="1" applyFont="1" applyFill="1" applyBorder="1" applyAlignment="1">
      <alignment horizontal="center" vertical="center"/>
    </xf>
    <xf numFmtId="176" fontId="0" fillId="3" borderId="2" xfId="1" applyNumberFormat="1" applyFont="1" applyFill="1" applyBorder="1" applyAlignment="1">
      <alignment horizontal="center" vertical="center"/>
    </xf>
    <xf numFmtId="176" fontId="0" fillId="3" borderId="3" xfId="1" applyNumberFormat="1" applyFont="1" applyFill="1" applyBorder="1" applyAlignment="1">
      <alignment horizontal="center" vertical="center"/>
    </xf>
    <xf numFmtId="176" fontId="0" fillId="6" borderId="1" xfId="1" applyNumberFormat="1" applyFont="1" applyFill="1" applyBorder="1" applyAlignment="1">
      <alignment horizontal="center" vertical="center"/>
    </xf>
    <xf numFmtId="176" fontId="0" fillId="6" borderId="2" xfId="1" applyNumberFormat="1" applyFont="1" applyFill="1" applyBorder="1" applyAlignment="1">
      <alignment horizontal="center" vertical="center"/>
    </xf>
    <xf numFmtId="176" fontId="0" fillId="6" borderId="3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845343</xdr:colOff>
      <xdr:row>3</xdr:row>
      <xdr:rowOff>202406</xdr:rowOff>
    </xdr:from>
    <xdr:to>
      <xdr:col>13</xdr:col>
      <xdr:colOff>785812</xdr:colOff>
      <xdr:row>9</xdr:row>
      <xdr:rowOff>23812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465093" y="1023937"/>
          <a:ext cx="5012532" cy="1464469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>
              <a:solidFill>
                <a:srgbClr val="FF0000"/>
              </a:solidFill>
            </a:rPr>
            <a:t>※</a:t>
          </a:r>
          <a:r>
            <a:rPr kumimoji="1" lang="ja-JP" altLang="en-US" sz="2400">
              <a:solidFill>
                <a:srgbClr val="FF0000"/>
              </a:solidFill>
            </a:rPr>
            <a:t>燃料購入伝票など、年間（加温期間）使用量実績が分かる資料を必ず添付して下さい。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1"/>
  <sheetViews>
    <sheetView tabSelected="1" view="pageBreakPreview" zoomScale="80" zoomScaleNormal="80" zoomScaleSheetLayoutView="80" workbookViewId="0">
      <selection activeCell="AN10" sqref="AN10"/>
    </sheetView>
  </sheetViews>
  <sheetFormatPr defaultColWidth="9" defaultRowHeight="13.5" x14ac:dyDescent="0.15"/>
  <cols>
    <col min="1" max="1" width="7.5" style="1" customWidth="1"/>
    <col min="2" max="2" width="10.75" style="1" customWidth="1"/>
    <col min="3" max="20" width="11.125" style="1" customWidth="1"/>
    <col min="21" max="27" width="9" style="1"/>
    <col min="28" max="28" width="9.5" style="1" bestFit="1" customWidth="1"/>
    <col min="29" max="37" width="9" style="1"/>
    <col min="38" max="38" width="11" style="1" bestFit="1" customWidth="1"/>
    <col min="39" max="16384" width="9" style="1"/>
  </cols>
  <sheetData>
    <row r="1" spans="1:38" ht="21.75" customHeight="1" x14ac:dyDescent="0.15">
      <c r="A1" s="67" t="s">
        <v>14</v>
      </c>
    </row>
    <row r="2" spans="1:38" ht="21.75" customHeight="1" x14ac:dyDescent="0.15">
      <c r="A2" s="63"/>
    </row>
    <row r="3" spans="1:38" ht="21.75" customHeight="1" x14ac:dyDescent="0.15">
      <c r="A3" s="64" t="s">
        <v>36</v>
      </c>
      <c r="B3" s="2"/>
      <c r="C3" s="2"/>
      <c r="D3" s="2"/>
      <c r="E3" s="2"/>
      <c r="F3" s="2"/>
    </row>
    <row r="4" spans="1:38" ht="21.75" customHeight="1" x14ac:dyDescent="0.15">
      <c r="A4" s="63"/>
    </row>
    <row r="5" spans="1:38" ht="21.75" customHeight="1" x14ac:dyDescent="0.15">
      <c r="A5" s="64" t="s">
        <v>6</v>
      </c>
      <c r="B5" s="2"/>
      <c r="C5" s="2"/>
      <c r="D5" s="3"/>
      <c r="E5" s="3"/>
      <c r="F5" s="3"/>
    </row>
    <row r="6" spans="1:38" ht="21.75" customHeight="1" x14ac:dyDescent="0.15">
      <c r="A6" s="65"/>
      <c r="B6" s="3"/>
      <c r="C6" s="3"/>
      <c r="D6" s="3"/>
      <c r="E6" s="3"/>
    </row>
    <row r="7" spans="1:38" ht="21.75" customHeight="1" x14ac:dyDescent="0.15">
      <c r="A7" s="64" t="s">
        <v>37</v>
      </c>
      <c r="B7" s="2"/>
      <c r="C7" s="2"/>
      <c r="D7" s="2"/>
      <c r="E7" s="2"/>
      <c r="F7" s="2"/>
      <c r="G7" s="69"/>
    </row>
    <row r="8" spans="1:38" ht="17.25" x14ac:dyDescent="0.15">
      <c r="A8" s="63"/>
    </row>
    <row r="9" spans="1:38" ht="26.25" customHeight="1" x14ac:dyDescent="0.15">
      <c r="A9" s="66" t="s">
        <v>0</v>
      </c>
      <c r="B9" s="4"/>
      <c r="C9" s="70"/>
      <c r="D9" s="71"/>
      <c r="E9" s="71"/>
      <c r="F9" s="71"/>
      <c r="G9" s="72"/>
    </row>
    <row r="10" spans="1:38" ht="28.5" customHeight="1" x14ac:dyDescent="0.15"/>
    <row r="11" spans="1:38" ht="28.5" customHeight="1" x14ac:dyDescent="0.15">
      <c r="A11" s="87" t="s">
        <v>1</v>
      </c>
      <c r="B11" s="87" t="s">
        <v>2</v>
      </c>
      <c r="C11" s="79" t="s">
        <v>34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1"/>
      <c r="AC11" s="76" t="s">
        <v>38</v>
      </c>
      <c r="AD11" s="77"/>
      <c r="AE11" s="77"/>
      <c r="AF11" s="77"/>
      <c r="AG11" s="77"/>
      <c r="AH11" s="77"/>
      <c r="AI11" s="77"/>
      <c r="AJ11" s="77"/>
      <c r="AK11" s="77"/>
      <c r="AL11" s="78"/>
    </row>
    <row r="12" spans="1:38" ht="28.5" customHeight="1" x14ac:dyDescent="0.15">
      <c r="A12" s="88"/>
      <c r="B12" s="88"/>
      <c r="C12" s="95" t="s">
        <v>15</v>
      </c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7"/>
      <c r="P12" s="98" t="s">
        <v>16</v>
      </c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100"/>
      <c r="AC12" s="90" t="s">
        <v>8</v>
      </c>
      <c r="AD12" s="91"/>
      <c r="AE12" s="91"/>
      <c r="AF12" s="91"/>
      <c r="AG12" s="91"/>
      <c r="AH12" s="91"/>
      <c r="AI12" s="91"/>
      <c r="AJ12" s="92"/>
      <c r="AK12" s="73" t="s">
        <v>10</v>
      </c>
      <c r="AL12" s="73" t="s">
        <v>9</v>
      </c>
    </row>
    <row r="13" spans="1:38" s="5" customFormat="1" ht="31.5" customHeight="1" x14ac:dyDescent="0.15">
      <c r="A13" s="88"/>
      <c r="B13" s="88"/>
      <c r="C13" s="82" t="s">
        <v>17</v>
      </c>
      <c r="D13" s="84"/>
      <c r="E13" s="82" t="s">
        <v>18</v>
      </c>
      <c r="F13" s="83"/>
      <c r="G13" s="84"/>
      <c r="H13" s="82" t="s">
        <v>19</v>
      </c>
      <c r="I13" s="83"/>
      <c r="J13" s="84"/>
      <c r="K13" s="82" t="s">
        <v>20</v>
      </c>
      <c r="L13" s="83"/>
      <c r="M13" s="84"/>
      <c r="N13" s="93" t="s">
        <v>22</v>
      </c>
      <c r="O13" s="94"/>
      <c r="P13" s="82" t="s">
        <v>17</v>
      </c>
      <c r="Q13" s="84"/>
      <c r="R13" s="82" t="s">
        <v>18</v>
      </c>
      <c r="S13" s="83"/>
      <c r="T13" s="84"/>
      <c r="U13" s="82" t="s">
        <v>19</v>
      </c>
      <c r="V13" s="83"/>
      <c r="W13" s="84"/>
      <c r="X13" s="82" t="s">
        <v>20</v>
      </c>
      <c r="Y13" s="83"/>
      <c r="Z13" s="84"/>
      <c r="AA13" s="85" t="s">
        <v>22</v>
      </c>
      <c r="AB13" s="86"/>
      <c r="AC13" s="32" t="s">
        <v>17</v>
      </c>
      <c r="AD13" s="82" t="s">
        <v>18</v>
      </c>
      <c r="AE13" s="84"/>
      <c r="AF13" s="82" t="s">
        <v>19</v>
      </c>
      <c r="AG13" s="84"/>
      <c r="AH13" s="82" t="s">
        <v>20</v>
      </c>
      <c r="AI13" s="84"/>
      <c r="AJ13" s="50" t="s">
        <v>22</v>
      </c>
      <c r="AK13" s="74"/>
      <c r="AL13" s="74"/>
    </row>
    <row r="14" spans="1:38" s="7" customFormat="1" ht="54" customHeight="1" x14ac:dyDescent="0.15">
      <c r="A14" s="89"/>
      <c r="B14" s="89"/>
      <c r="C14" s="14" t="s">
        <v>21</v>
      </c>
      <c r="D14" s="15" t="s">
        <v>7</v>
      </c>
      <c r="E14" s="14" t="s">
        <v>21</v>
      </c>
      <c r="F14" s="15" t="s">
        <v>7</v>
      </c>
      <c r="G14" s="15" t="s">
        <v>23</v>
      </c>
      <c r="H14" s="14" t="s">
        <v>21</v>
      </c>
      <c r="I14" s="15" t="s">
        <v>24</v>
      </c>
      <c r="J14" s="15" t="s">
        <v>23</v>
      </c>
      <c r="K14" s="14" t="s">
        <v>21</v>
      </c>
      <c r="L14" s="15" t="s">
        <v>25</v>
      </c>
      <c r="M14" s="15" t="s">
        <v>23</v>
      </c>
      <c r="N14" s="33" t="s">
        <v>21</v>
      </c>
      <c r="O14" s="34" t="s">
        <v>23</v>
      </c>
      <c r="P14" s="14" t="s">
        <v>21</v>
      </c>
      <c r="Q14" s="15" t="s">
        <v>3</v>
      </c>
      <c r="R14" s="14" t="s">
        <v>21</v>
      </c>
      <c r="S14" s="15" t="s">
        <v>3</v>
      </c>
      <c r="T14" s="15" t="s">
        <v>23</v>
      </c>
      <c r="U14" s="14" t="s">
        <v>21</v>
      </c>
      <c r="V14" s="15" t="s">
        <v>32</v>
      </c>
      <c r="W14" s="15" t="s">
        <v>23</v>
      </c>
      <c r="X14" s="14" t="s">
        <v>21</v>
      </c>
      <c r="Y14" s="15" t="s">
        <v>33</v>
      </c>
      <c r="Z14" s="15" t="s">
        <v>23</v>
      </c>
      <c r="AA14" s="42" t="s">
        <v>21</v>
      </c>
      <c r="AB14" s="43" t="s">
        <v>23</v>
      </c>
      <c r="AC14" s="15" t="s">
        <v>26</v>
      </c>
      <c r="AD14" s="15" t="s">
        <v>26</v>
      </c>
      <c r="AE14" s="15" t="s">
        <v>23</v>
      </c>
      <c r="AF14" s="15" t="s">
        <v>27</v>
      </c>
      <c r="AG14" s="15" t="s">
        <v>23</v>
      </c>
      <c r="AH14" s="15" t="s">
        <v>28</v>
      </c>
      <c r="AI14" s="15" t="s">
        <v>23</v>
      </c>
      <c r="AJ14" s="39" t="s">
        <v>23</v>
      </c>
      <c r="AK14" s="75"/>
      <c r="AL14" s="75"/>
    </row>
    <row r="15" spans="1:38" s="7" customFormat="1" ht="21" customHeight="1" x14ac:dyDescent="0.15">
      <c r="A15" s="6"/>
      <c r="B15" s="16"/>
      <c r="C15" s="6">
        <v>10.3</v>
      </c>
      <c r="D15" s="6">
        <v>10300</v>
      </c>
      <c r="E15" s="48"/>
      <c r="F15" s="48">
        <v>7500</v>
      </c>
      <c r="G15" s="48">
        <f>ROUND(F15*0.939,0)</f>
        <v>7043</v>
      </c>
      <c r="H15" s="48"/>
      <c r="I15" s="48"/>
      <c r="J15" s="48">
        <f>ROUND(I15*1.299,0)</f>
        <v>0</v>
      </c>
      <c r="K15" s="48"/>
      <c r="L15" s="48"/>
      <c r="M15" s="48">
        <f>ROUND(L15*1.56,0)</f>
        <v>0</v>
      </c>
      <c r="N15" s="37">
        <f t="shared" ref="N15:N27" si="0">C15+E15+H15+K15</f>
        <v>10.3</v>
      </c>
      <c r="O15" s="37">
        <f>D15+G15+J15+M15</f>
        <v>17343</v>
      </c>
      <c r="P15" s="6">
        <v>10.3</v>
      </c>
      <c r="Q15" s="6">
        <v>8700</v>
      </c>
      <c r="R15" s="48"/>
      <c r="S15" s="48">
        <v>6300</v>
      </c>
      <c r="T15" s="48">
        <f>ROUND(S15*0.939,0)</f>
        <v>5916</v>
      </c>
      <c r="U15" s="48"/>
      <c r="V15" s="48"/>
      <c r="W15" s="48">
        <f>ROUND(V15*1.299,0)</f>
        <v>0</v>
      </c>
      <c r="X15" s="48"/>
      <c r="Y15" s="48"/>
      <c r="Z15" s="48">
        <f>ROUND(Y15*1.56,0)</f>
        <v>0</v>
      </c>
      <c r="AA15" s="44">
        <f t="shared" ref="AA15:AA27" si="1">P15+R15+U15+X15</f>
        <v>10.3</v>
      </c>
      <c r="AB15" s="44">
        <f>Q15+T15+W15+Z15</f>
        <v>14616</v>
      </c>
      <c r="AC15" s="6">
        <v>8500</v>
      </c>
      <c r="AD15" s="48">
        <v>6000</v>
      </c>
      <c r="AE15" s="48">
        <f>ROUND(AD15*0.939,0)</f>
        <v>5634</v>
      </c>
      <c r="AF15" s="48"/>
      <c r="AG15" s="48">
        <f>ROUND(AF15*1.299,0)</f>
        <v>0</v>
      </c>
      <c r="AH15" s="48"/>
      <c r="AI15" s="48">
        <f>ROUND(AH15*1.56,0)</f>
        <v>0</v>
      </c>
      <c r="AJ15" s="40">
        <f>AC15+AE15+AG15+AI15</f>
        <v>14134</v>
      </c>
      <c r="AK15" s="6">
        <f>O15-AJ15</f>
        <v>3209</v>
      </c>
      <c r="AL15" s="51">
        <f>AK15/O15</f>
        <v>0.18503142478233292</v>
      </c>
    </row>
    <row r="16" spans="1:38" ht="21" customHeight="1" x14ac:dyDescent="0.15">
      <c r="A16" s="17"/>
      <c r="B16" s="16"/>
      <c r="C16" s="6"/>
      <c r="D16" s="6"/>
      <c r="E16" s="48">
        <v>20.399999999999999</v>
      </c>
      <c r="F16" s="48">
        <v>19000</v>
      </c>
      <c r="G16" s="48">
        <f t="shared" ref="G16:G27" si="2">ROUND(F16*0.939,0)</f>
        <v>17841</v>
      </c>
      <c r="H16" s="48"/>
      <c r="I16" s="48"/>
      <c r="J16" s="48">
        <f t="shared" ref="J16:J27" si="3">ROUND(I16*1.299,0)</f>
        <v>0</v>
      </c>
      <c r="K16" s="48"/>
      <c r="L16" s="48"/>
      <c r="M16" s="48">
        <f t="shared" ref="M16:M27" si="4">ROUND(L16*1.56,0)</f>
        <v>0</v>
      </c>
      <c r="N16" s="38">
        <f t="shared" si="0"/>
        <v>20.399999999999999</v>
      </c>
      <c r="O16" s="37">
        <f>D16+G16+J16+M16</f>
        <v>17841</v>
      </c>
      <c r="P16" s="6"/>
      <c r="Q16" s="6"/>
      <c r="R16" s="48">
        <v>20.399999999999999</v>
      </c>
      <c r="S16" s="48">
        <v>16000</v>
      </c>
      <c r="T16" s="48">
        <f t="shared" ref="T16:T27" si="5">ROUND(S16*0.939,0)</f>
        <v>15024</v>
      </c>
      <c r="U16" s="48"/>
      <c r="V16" s="48"/>
      <c r="W16" s="48">
        <f t="shared" ref="W16:W27" si="6">ROUND(V16*1.299,0)</f>
        <v>0</v>
      </c>
      <c r="X16" s="48"/>
      <c r="Y16" s="48"/>
      <c r="Z16" s="48">
        <f t="shared" ref="Z16:Z27" si="7">ROUND(Y16*1.56,0)</f>
        <v>0</v>
      </c>
      <c r="AA16" s="45">
        <f t="shared" si="1"/>
        <v>20.399999999999999</v>
      </c>
      <c r="AB16" s="44">
        <f>Q16+T16+W16+Z16</f>
        <v>15024</v>
      </c>
      <c r="AC16" s="6"/>
      <c r="AD16" s="48">
        <v>17000</v>
      </c>
      <c r="AE16" s="48">
        <f t="shared" ref="AE16:AE27" si="8">ROUND(AD16*0.939,0)</f>
        <v>15963</v>
      </c>
      <c r="AF16" s="48"/>
      <c r="AG16" s="48">
        <f t="shared" ref="AG16:AG27" si="9">ROUND(AF16*1.299,0)</f>
        <v>0</v>
      </c>
      <c r="AH16" s="48"/>
      <c r="AI16" s="48">
        <f t="shared" ref="AI16:AI27" si="10">ROUND(AH16*1.56,0)</f>
        <v>0</v>
      </c>
      <c r="AJ16" s="40">
        <f t="shared" ref="AJ16:AJ27" si="11">AC16+AE16+AG16+AI16</f>
        <v>15963</v>
      </c>
      <c r="AK16" s="6">
        <f t="shared" ref="AK16:AK27" si="12">O16-AJ16</f>
        <v>1878</v>
      </c>
      <c r="AL16" s="51">
        <f t="shared" ref="AL16:AL27" si="13">AK16/O16</f>
        <v>0.10526315789473684</v>
      </c>
    </row>
    <row r="17" spans="1:39" ht="21" customHeight="1" x14ac:dyDescent="0.15">
      <c r="A17" s="17"/>
      <c r="B17" s="19"/>
      <c r="C17" s="18">
        <v>23.7</v>
      </c>
      <c r="D17" s="18">
        <v>19000</v>
      </c>
      <c r="E17" s="48"/>
      <c r="F17" s="48"/>
      <c r="G17" s="48">
        <f t="shared" si="2"/>
        <v>0</v>
      </c>
      <c r="H17" s="48">
        <v>23.7</v>
      </c>
      <c r="I17" s="48">
        <v>6000</v>
      </c>
      <c r="J17" s="48">
        <f t="shared" si="3"/>
        <v>7794</v>
      </c>
      <c r="K17" s="48"/>
      <c r="L17" s="48"/>
      <c r="M17" s="48">
        <f t="shared" si="4"/>
        <v>0</v>
      </c>
      <c r="N17" s="38">
        <f t="shared" si="0"/>
        <v>47.4</v>
      </c>
      <c r="O17" s="37">
        <f t="shared" ref="O17:O27" si="14">D17+G17+J17+M17</f>
        <v>26794</v>
      </c>
      <c r="P17" s="18">
        <v>23.7</v>
      </c>
      <c r="Q17" s="18">
        <v>15000</v>
      </c>
      <c r="R17" s="48"/>
      <c r="S17" s="48"/>
      <c r="T17" s="48">
        <f t="shared" si="5"/>
        <v>0</v>
      </c>
      <c r="U17" s="48">
        <v>23.7</v>
      </c>
      <c r="V17" s="48">
        <v>5000</v>
      </c>
      <c r="W17" s="48">
        <f t="shared" si="6"/>
        <v>6495</v>
      </c>
      <c r="X17" s="48"/>
      <c r="Y17" s="48"/>
      <c r="Z17" s="48">
        <f t="shared" si="7"/>
        <v>0</v>
      </c>
      <c r="AA17" s="45">
        <f t="shared" si="1"/>
        <v>47.4</v>
      </c>
      <c r="AB17" s="44">
        <f t="shared" ref="AB17:AB27" si="15">Q17+T17+W17+Z17</f>
        <v>21495</v>
      </c>
      <c r="AC17" s="18">
        <v>14500</v>
      </c>
      <c r="AD17" s="48"/>
      <c r="AE17" s="48">
        <f t="shared" si="8"/>
        <v>0</v>
      </c>
      <c r="AF17" s="48">
        <v>5500</v>
      </c>
      <c r="AG17" s="48">
        <f t="shared" si="9"/>
        <v>7145</v>
      </c>
      <c r="AH17" s="48"/>
      <c r="AI17" s="48">
        <f t="shared" si="10"/>
        <v>0</v>
      </c>
      <c r="AJ17" s="40">
        <f t="shared" si="11"/>
        <v>21645</v>
      </c>
      <c r="AK17" s="6">
        <f t="shared" si="12"/>
        <v>5149</v>
      </c>
      <c r="AL17" s="51">
        <f t="shared" si="13"/>
        <v>0.19216988878107039</v>
      </c>
    </row>
    <row r="18" spans="1:39" ht="21" customHeight="1" x14ac:dyDescent="0.15">
      <c r="A18" s="17"/>
      <c r="B18" s="17"/>
      <c r="C18" s="18">
        <v>30.1</v>
      </c>
      <c r="D18" s="18">
        <v>29000</v>
      </c>
      <c r="E18" s="49"/>
      <c r="F18" s="49"/>
      <c r="G18" s="48">
        <f t="shared" si="2"/>
        <v>0</v>
      </c>
      <c r="H18" s="49"/>
      <c r="I18" s="49"/>
      <c r="J18" s="48">
        <f t="shared" si="3"/>
        <v>0</v>
      </c>
      <c r="K18" s="49">
        <v>30</v>
      </c>
      <c r="L18" s="49">
        <v>5000</v>
      </c>
      <c r="M18" s="48">
        <f t="shared" si="4"/>
        <v>7800</v>
      </c>
      <c r="N18" s="35">
        <f t="shared" si="0"/>
        <v>60.1</v>
      </c>
      <c r="O18" s="37">
        <f t="shared" si="14"/>
        <v>36800</v>
      </c>
      <c r="P18" s="18">
        <v>30.1</v>
      </c>
      <c r="Q18" s="18">
        <v>24000</v>
      </c>
      <c r="R18" s="49"/>
      <c r="S18" s="49"/>
      <c r="T18" s="48">
        <f t="shared" si="5"/>
        <v>0</v>
      </c>
      <c r="U18" s="49"/>
      <c r="V18" s="49"/>
      <c r="W18" s="48">
        <f t="shared" si="6"/>
        <v>0</v>
      </c>
      <c r="X18" s="49">
        <v>30</v>
      </c>
      <c r="Y18" s="49">
        <v>4000</v>
      </c>
      <c r="Z18" s="48">
        <f t="shared" si="7"/>
        <v>6240</v>
      </c>
      <c r="AA18" s="46">
        <f t="shared" si="1"/>
        <v>60.1</v>
      </c>
      <c r="AB18" s="44">
        <f t="shared" si="15"/>
        <v>30240</v>
      </c>
      <c r="AC18" s="18">
        <v>25000</v>
      </c>
      <c r="AD18" s="49"/>
      <c r="AE18" s="48">
        <f t="shared" si="8"/>
        <v>0</v>
      </c>
      <c r="AF18" s="49"/>
      <c r="AG18" s="48">
        <f t="shared" si="9"/>
        <v>0</v>
      </c>
      <c r="AH18" s="49">
        <v>4500</v>
      </c>
      <c r="AI18" s="48">
        <f t="shared" si="10"/>
        <v>7020</v>
      </c>
      <c r="AJ18" s="40">
        <f t="shared" si="11"/>
        <v>32020</v>
      </c>
      <c r="AK18" s="6">
        <f t="shared" si="12"/>
        <v>4780</v>
      </c>
      <c r="AL18" s="51">
        <f t="shared" si="13"/>
        <v>0.12989130434782609</v>
      </c>
    </row>
    <row r="19" spans="1:39" ht="21" customHeight="1" x14ac:dyDescent="0.15">
      <c r="A19" s="17"/>
      <c r="B19" s="17"/>
      <c r="C19" s="31"/>
      <c r="D19" s="31"/>
      <c r="E19" s="49"/>
      <c r="F19" s="49"/>
      <c r="G19" s="48">
        <f t="shared" si="2"/>
        <v>0</v>
      </c>
      <c r="H19" s="49"/>
      <c r="I19" s="49"/>
      <c r="J19" s="48">
        <f t="shared" si="3"/>
        <v>0</v>
      </c>
      <c r="K19" s="49"/>
      <c r="L19" s="49"/>
      <c r="M19" s="48">
        <f t="shared" si="4"/>
        <v>0</v>
      </c>
      <c r="N19" s="35">
        <f t="shared" si="0"/>
        <v>0</v>
      </c>
      <c r="O19" s="37">
        <f t="shared" si="14"/>
        <v>0</v>
      </c>
      <c r="P19" s="31"/>
      <c r="Q19" s="31"/>
      <c r="R19" s="49"/>
      <c r="S19" s="49"/>
      <c r="T19" s="48">
        <f t="shared" si="5"/>
        <v>0</v>
      </c>
      <c r="U19" s="49"/>
      <c r="V19" s="49"/>
      <c r="W19" s="48">
        <f t="shared" si="6"/>
        <v>0</v>
      </c>
      <c r="X19" s="49"/>
      <c r="Y19" s="49"/>
      <c r="Z19" s="48">
        <f t="shared" si="7"/>
        <v>0</v>
      </c>
      <c r="AA19" s="46">
        <f t="shared" si="1"/>
        <v>0</v>
      </c>
      <c r="AB19" s="44">
        <f t="shared" si="15"/>
        <v>0</v>
      </c>
      <c r="AC19" s="31"/>
      <c r="AD19" s="49"/>
      <c r="AE19" s="48">
        <f t="shared" si="8"/>
        <v>0</v>
      </c>
      <c r="AF19" s="49"/>
      <c r="AG19" s="48">
        <f t="shared" si="9"/>
        <v>0</v>
      </c>
      <c r="AH19" s="49"/>
      <c r="AI19" s="48">
        <f t="shared" si="10"/>
        <v>0</v>
      </c>
      <c r="AJ19" s="40">
        <f t="shared" si="11"/>
        <v>0</v>
      </c>
      <c r="AK19" s="6">
        <f t="shared" si="12"/>
        <v>0</v>
      </c>
      <c r="AL19" s="51" t="e">
        <f t="shared" si="13"/>
        <v>#DIV/0!</v>
      </c>
    </row>
    <row r="20" spans="1:39" ht="21" customHeight="1" x14ac:dyDescent="0.15">
      <c r="A20" s="17"/>
      <c r="B20" s="17"/>
      <c r="C20" s="31"/>
      <c r="D20" s="31"/>
      <c r="E20" s="49"/>
      <c r="F20" s="49"/>
      <c r="G20" s="48">
        <f t="shared" si="2"/>
        <v>0</v>
      </c>
      <c r="H20" s="49"/>
      <c r="I20" s="49"/>
      <c r="J20" s="48">
        <f t="shared" si="3"/>
        <v>0</v>
      </c>
      <c r="K20" s="49"/>
      <c r="L20" s="49"/>
      <c r="M20" s="48">
        <f t="shared" si="4"/>
        <v>0</v>
      </c>
      <c r="N20" s="35">
        <f t="shared" si="0"/>
        <v>0</v>
      </c>
      <c r="O20" s="37">
        <f t="shared" si="14"/>
        <v>0</v>
      </c>
      <c r="P20" s="31"/>
      <c r="Q20" s="31"/>
      <c r="R20" s="49"/>
      <c r="S20" s="49"/>
      <c r="T20" s="48">
        <f t="shared" si="5"/>
        <v>0</v>
      </c>
      <c r="U20" s="49"/>
      <c r="V20" s="49"/>
      <c r="W20" s="48">
        <f t="shared" si="6"/>
        <v>0</v>
      </c>
      <c r="X20" s="49"/>
      <c r="Y20" s="49"/>
      <c r="Z20" s="48">
        <f t="shared" si="7"/>
        <v>0</v>
      </c>
      <c r="AA20" s="46">
        <f t="shared" si="1"/>
        <v>0</v>
      </c>
      <c r="AB20" s="44">
        <f t="shared" si="15"/>
        <v>0</v>
      </c>
      <c r="AC20" s="31"/>
      <c r="AD20" s="49"/>
      <c r="AE20" s="48">
        <f t="shared" si="8"/>
        <v>0</v>
      </c>
      <c r="AF20" s="49"/>
      <c r="AG20" s="48">
        <f t="shared" si="9"/>
        <v>0</v>
      </c>
      <c r="AH20" s="49"/>
      <c r="AI20" s="48">
        <f t="shared" si="10"/>
        <v>0</v>
      </c>
      <c r="AJ20" s="40">
        <f t="shared" si="11"/>
        <v>0</v>
      </c>
      <c r="AK20" s="6">
        <f t="shared" si="12"/>
        <v>0</v>
      </c>
      <c r="AL20" s="51" t="e">
        <f t="shared" si="13"/>
        <v>#DIV/0!</v>
      </c>
    </row>
    <row r="21" spans="1:39" ht="21" customHeight="1" x14ac:dyDescent="0.15">
      <c r="A21" s="17"/>
      <c r="B21" s="17"/>
      <c r="C21" s="31"/>
      <c r="D21" s="31"/>
      <c r="E21" s="49"/>
      <c r="F21" s="49"/>
      <c r="G21" s="48">
        <f t="shared" si="2"/>
        <v>0</v>
      </c>
      <c r="H21" s="49"/>
      <c r="I21" s="49"/>
      <c r="J21" s="48">
        <f t="shared" si="3"/>
        <v>0</v>
      </c>
      <c r="K21" s="49"/>
      <c r="L21" s="49"/>
      <c r="M21" s="48">
        <f t="shared" si="4"/>
        <v>0</v>
      </c>
      <c r="N21" s="35">
        <f t="shared" si="0"/>
        <v>0</v>
      </c>
      <c r="O21" s="37">
        <f t="shared" si="14"/>
        <v>0</v>
      </c>
      <c r="P21" s="31"/>
      <c r="Q21" s="31"/>
      <c r="R21" s="49"/>
      <c r="S21" s="49"/>
      <c r="T21" s="48">
        <f t="shared" si="5"/>
        <v>0</v>
      </c>
      <c r="U21" s="49"/>
      <c r="V21" s="49"/>
      <c r="W21" s="48">
        <f t="shared" si="6"/>
        <v>0</v>
      </c>
      <c r="X21" s="49"/>
      <c r="Y21" s="49"/>
      <c r="Z21" s="48">
        <f t="shared" si="7"/>
        <v>0</v>
      </c>
      <c r="AA21" s="46">
        <f t="shared" si="1"/>
        <v>0</v>
      </c>
      <c r="AB21" s="44">
        <f t="shared" si="15"/>
        <v>0</v>
      </c>
      <c r="AC21" s="31"/>
      <c r="AD21" s="49"/>
      <c r="AE21" s="48">
        <f t="shared" si="8"/>
        <v>0</v>
      </c>
      <c r="AF21" s="49"/>
      <c r="AG21" s="48">
        <f t="shared" si="9"/>
        <v>0</v>
      </c>
      <c r="AH21" s="49"/>
      <c r="AI21" s="48">
        <f t="shared" si="10"/>
        <v>0</v>
      </c>
      <c r="AJ21" s="40">
        <f t="shared" si="11"/>
        <v>0</v>
      </c>
      <c r="AK21" s="6">
        <f t="shared" si="12"/>
        <v>0</v>
      </c>
      <c r="AL21" s="51" t="e">
        <f t="shared" si="13"/>
        <v>#DIV/0!</v>
      </c>
    </row>
    <row r="22" spans="1:39" ht="21" customHeight="1" x14ac:dyDescent="0.15">
      <c r="A22" s="17"/>
      <c r="B22" s="17"/>
      <c r="C22" s="31"/>
      <c r="D22" s="31"/>
      <c r="E22" s="49"/>
      <c r="F22" s="49"/>
      <c r="G22" s="48">
        <f t="shared" si="2"/>
        <v>0</v>
      </c>
      <c r="H22" s="49"/>
      <c r="I22" s="49"/>
      <c r="J22" s="48">
        <f t="shared" si="3"/>
        <v>0</v>
      </c>
      <c r="K22" s="49"/>
      <c r="L22" s="49"/>
      <c r="M22" s="48">
        <f t="shared" si="4"/>
        <v>0</v>
      </c>
      <c r="N22" s="35">
        <f t="shared" si="0"/>
        <v>0</v>
      </c>
      <c r="O22" s="37">
        <f t="shared" si="14"/>
        <v>0</v>
      </c>
      <c r="P22" s="31"/>
      <c r="Q22" s="31"/>
      <c r="R22" s="49"/>
      <c r="S22" s="49"/>
      <c r="T22" s="48">
        <f t="shared" si="5"/>
        <v>0</v>
      </c>
      <c r="U22" s="49"/>
      <c r="V22" s="49"/>
      <c r="W22" s="48">
        <f t="shared" si="6"/>
        <v>0</v>
      </c>
      <c r="X22" s="49"/>
      <c r="Y22" s="49"/>
      <c r="Z22" s="48">
        <f t="shared" si="7"/>
        <v>0</v>
      </c>
      <c r="AA22" s="46">
        <f t="shared" si="1"/>
        <v>0</v>
      </c>
      <c r="AB22" s="44">
        <f t="shared" si="15"/>
        <v>0</v>
      </c>
      <c r="AC22" s="31"/>
      <c r="AD22" s="49"/>
      <c r="AE22" s="48">
        <f t="shared" si="8"/>
        <v>0</v>
      </c>
      <c r="AF22" s="49"/>
      <c r="AG22" s="48">
        <f t="shared" si="9"/>
        <v>0</v>
      </c>
      <c r="AH22" s="49"/>
      <c r="AI22" s="48">
        <f t="shared" si="10"/>
        <v>0</v>
      </c>
      <c r="AJ22" s="40">
        <f t="shared" si="11"/>
        <v>0</v>
      </c>
      <c r="AK22" s="6">
        <f t="shared" si="12"/>
        <v>0</v>
      </c>
      <c r="AL22" s="51" t="e">
        <f t="shared" si="13"/>
        <v>#DIV/0!</v>
      </c>
    </row>
    <row r="23" spans="1:39" ht="21" customHeight="1" x14ac:dyDescent="0.15">
      <c r="A23" s="17"/>
      <c r="B23" s="17"/>
      <c r="C23" s="31"/>
      <c r="D23" s="31"/>
      <c r="E23" s="49"/>
      <c r="F23" s="49"/>
      <c r="G23" s="48">
        <f t="shared" si="2"/>
        <v>0</v>
      </c>
      <c r="H23" s="49"/>
      <c r="I23" s="49"/>
      <c r="J23" s="48">
        <f t="shared" si="3"/>
        <v>0</v>
      </c>
      <c r="K23" s="49"/>
      <c r="L23" s="49"/>
      <c r="M23" s="48">
        <f t="shared" si="4"/>
        <v>0</v>
      </c>
      <c r="N23" s="35">
        <f t="shared" si="0"/>
        <v>0</v>
      </c>
      <c r="O23" s="37">
        <f t="shared" si="14"/>
        <v>0</v>
      </c>
      <c r="P23" s="31"/>
      <c r="Q23" s="31"/>
      <c r="R23" s="49"/>
      <c r="S23" s="49"/>
      <c r="T23" s="48">
        <f t="shared" si="5"/>
        <v>0</v>
      </c>
      <c r="U23" s="49"/>
      <c r="V23" s="49"/>
      <c r="W23" s="48">
        <f t="shared" si="6"/>
        <v>0</v>
      </c>
      <c r="X23" s="49"/>
      <c r="Y23" s="49"/>
      <c r="Z23" s="48">
        <f t="shared" si="7"/>
        <v>0</v>
      </c>
      <c r="AA23" s="46">
        <f t="shared" si="1"/>
        <v>0</v>
      </c>
      <c r="AB23" s="44">
        <f t="shared" si="15"/>
        <v>0</v>
      </c>
      <c r="AC23" s="31"/>
      <c r="AD23" s="49"/>
      <c r="AE23" s="48">
        <f t="shared" si="8"/>
        <v>0</v>
      </c>
      <c r="AF23" s="49"/>
      <c r="AG23" s="48">
        <f t="shared" si="9"/>
        <v>0</v>
      </c>
      <c r="AH23" s="49"/>
      <c r="AI23" s="48">
        <f t="shared" si="10"/>
        <v>0</v>
      </c>
      <c r="AJ23" s="40">
        <f t="shared" si="11"/>
        <v>0</v>
      </c>
      <c r="AK23" s="6">
        <f t="shared" si="12"/>
        <v>0</v>
      </c>
      <c r="AL23" s="51" t="e">
        <f t="shared" si="13"/>
        <v>#DIV/0!</v>
      </c>
    </row>
    <row r="24" spans="1:39" ht="21" customHeight="1" x14ac:dyDescent="0.15">
      <c r="A24" s="17"/>
      <c r="B24" s="17"/>
      <c r="C24" s="31"/>
      <c r="D24" s="31"/>
      <c r="E24" s="49"/>
      <c r="F24" s="49"/>
      <c r="G24" s="48">
        <f t="shared" si="2"/>
        <v>0</v>
      </c>
      <c r="H24" s="49"/>
      <c r="I24" s="49"/>
      <c r="J24" s="48">
        <f t="shared" si="3"/>
        <v>0</v>
      </c>
      <c r="K24" s="49"/>
      <c r="L24" s="49"/>
      <c r="M24" s="48">
        <f t="shared" si="4"/>
        <v>0</v>
      </c>
      <c r="N24" s="35">
        <f t="shared" si="0"/>
        <v>0</v>
      </c>
      <c r="O24" s="37">
        <f t="shared" si="14"/>
        <v>0</v>
      </c>
      <c r="P24" s="31"/>
      <c r="Q24" s="31"/>
      <c r="R24" s="49"/>
      <c r="S24" s="49"/>
      <c r="T24" s="48">
        <f t="shared" si="5"/>
        <v>0</v>
      </c>
      <c r="U24" s="49"/>
      <c r="V24" s="49"/>
      <c r="W24" s="48">
        <f t="shared" si="6"/>
        <v>0</v>
      </c>
      <c r="X24" s="49"/>
      <c r="Y24" s="49"/>
      <c r="Z24" s="48">
        <f t="shared" si="7"/>
        <v>0</v>
      </c>
      <c r="AA24" s="46">
        <f t="shared" si="1"/>
        <v>0</v>
      </c>
      <c r="AB24" s="44">
        <f t="shared" si="15"/>
        <v>0</v>
      </c>
      <c r="AC24" s="31"/>
      <c r="AD24" s="49"/>
      <c r="AE24" s="48">
        <f t="shared" si="8"/>
        <v>0</v>
      </c>
      <c r="AF24" s="49"/>
      <c r="AG24" s="48">
        <f t="shared" si="9"/>
        <v>0</v>
      </c>
      <c r="AH24" s="49"/>
      <c r="AI24" s="48">
        <f t="shared" si="10"/>
        <v>0</v>
      </c>
      <c r="AJ24" s="40">
        <f t="shared" si="11"/>
        <v>0</v>
      </c>
      <c r="AK24" s="6">
        <f t="shared" si="12"/>
        <v>0</v>
      </c>
      <c r="AL24" s="51" t="e">
        <f t="shared" si="13"/>
        <v>#DIV/0!</v>
      </c>
    </row>
    <row r="25" spans="1:39" ht="21" customHeight="1" x14ac:dyDescent="0.15">
      <c r="A25" s="17"/>
      <c r="B25" s="17"/>
      <c r="C25" s="31"/>
      <c r="D25" s="31"/>
      <c r="E25" s="49"/>
      <c r="F25" s="49"/>
      <c r="G25" s="48">
        <f t="shared" si="2"/>
        <v>0</v>
      </c>
      <c r="H25" s="49"/>
      <c r="I25" s="49"/>
      <c r="J25" s="48">
        <f t="shared" si="3"/>
        <v>0</v>
      </c>
      <c r="K25" s="49"/>
      <c r="L25" s="49"/>
      <c r="M25" s="48">
        <f t="shared" si="4"/>
        <v>0</v>
      </c>
      <c r="N25" s="35">
        <f t="shared" si="0"/>
        <v>0</v>
      </c>
      <c r="O25" s="37">
        <f t="shared" si="14"/>
        <v>0</v>
      </c>
      <c r="P25" s="31"/>
      <c r="Q25" s="31"/>
      <c r="R25" s="49"/>
      <c r="S25" s="49"/>
      <c r="T25" s="48">
        <f t="shared" si="5"/>
        <v>0</v>
      </c>
      <c r="U25" s="49"/>
      <c r="V25" s="49"/>
      <c r="W25" s="48">
        <f t="shared" si="6"/>
        <v>0</v>
      </c>
      <c r="X25" s="49"/>
      <c r="Y25" s="49"/>
      <c r="Z25" s="48">
        <f t="shared" si="7"/>
        <v>0</v>
      </c>
      <c r="AA25" s="46">
        <f t="shared" si="1"/>
        <v>0</v>
      </c>
      <c r="AB25" s="44">
        <f t="shared" si="15"/>
        <v>0</v>
      </c>
      <c r="AC25" s="31"/>
      <c r="AD25" s="49"/>
      <c r="AE25" s="48">
        <f t="shared" si="8"/>
        <v>0</v>
      </c>
      <c r="AF25" s="49"/>
      <c r="AG25" s="48">
        <f t="shared" si="9"/>
        <v>0</v>
      </c>
      <c r="AH25" s="49"/>
      <c r="AI25" s="48">
        <f t="shared" si="10"/>
        <v>0</v>
      </c>
      <c r="AJ25" s="40">
        <f t="shared" si="11"/>
        <v>0</v>
      </c>
      <c r="AK25" s="6">
        <f t="shared" si="12"/>
        <v>0</v>
      </c>
      <c r="AL25" s="51" t="e">
        <f t="shared" si="13"/>
        <v>#DIV/0!</v>
      </c>
    </row>
    <row r="26" spans="1:39" ht="21" customHeight="1" x14ac:dyDescent="0.15">
      <c r="A26" s="17"/>
      <c r="B26" s="17"/>
      <c r="C26" s="31"/>
      <c r="D26" s="31"/>
      <c r="E26" s="49"/>
      <c r="F26" s="49"/>
      <c r="G26" s="48">
        <f t="shared" si="2"/>
        <v>0</v>
      </c>
      <c r="H26" s="49"/>
      <c r="I26" s="49"/>
      <c r="J26" s="48">
        <f t="shared" si="3"/>
        <v>0</v>
      </c>
      <c r="K26" s="49"/>
      <c r="L26" s="49"/>
      <c r="M26" s="48">
        <f t="shared" si="4"/>
        <v>0</v>
      </c>
      <c r="N26" s="35">
        <f t="shared" si="0"/>
        <v>0</v>
      </c>
      <c r="O26" s="37">
        <f t="shared" si="14"/>
        <v>0</v>
      </c>
      <c r="P26" s="31"/>
      <c r="Q26" s="31"/>
      <c r="R26" s="49"/>
      <c r="S26" s="49"/>
      <c r="T26" s="48">
        <f t="shared" si="5"/>
        <v>0</v>
      </c>
      <c r="U26" s="49"/>
      <c r="V26" s="49"/>
      <c r="W26" s="48">
        <f t="shared" si="6"/>
        <v>0</v>
      </c>
      <c r="X26" s="49"/>
      <c r="Y26" s="49"/>
      <c r="Z26" s="48">
        <f t="shared" si="7"/>
        <v>0</v>
      </c>
      <c r="AA26" s="46">
        <f t="shared" si="1"/>
        <v>0</v>
      </c>
      <c r="AB26" s="44">
        <f t="shared" si="15"/>
        <v>0</v>
      </c>
      <c r="AC26" s="31"/>
      <c r="AD26" s="49"/>
      <c r="AE26" s="48">
        <f t="shared" si="8"/>
        <v>0</v>
      </c>
      <c r="AF26" s="49"/>
      <c r="AG26" s="48">
        <f t="shared" si="9"/>
        <v>0</v>
      </c>
      <c r="AH26" s="49"/>
      <c r="AI26" s="48">
        <f t="shared" si="10"/>
        <v>0</v>
      </c>
      <c r="AJ26" s="40">
        <f t="shared" si="11"/>
        <v>0</v>
      </c>
      <c r="AK26" s="6">
        <f t="shared" si="12"/>
        <v>0</v>
      </c>
      <c r="AL26" s="51" t="e">
        <f t="shared" si="13"/>
        <v>#DIV/0!</v>
      </c>
    </row>
    <row r="27" spans="1:39" ht="21" customHeight="1" x14ac:dyDescent="0.15">
      <c r="A27" s="17"/>
      <c r="B27" s="17"/>
      <c r="C27" s="31"/>
      <c r="D27" s="31"/>
      <c r="E27" s="49"/>
      <c r="F27" s="49"/>
      <c r="G27" s="48">
        <f t="shared" si="2"/>
        <v>0</v>
      </c>
      <c r="H27" s="49"/>
      <c r="I27" s="49"/>
      <c r="J27" s="48">
        <f t="shared" si="3"/>
        <v>0</v>
      </c>
      <c r="K27" s="49"/>
      <c r="L27" s="49"/>
      <c r="M27" s="48">
        <f t="shared" si="4"/>
        <v>0</v>
      </c>
      <c r="N27" s="35">
        <f t="shared" si="0"/>
        <v>0</v>
      </c>
      <c r="O27" s="37">
        <f t="shared" si="14"/>
        <v>0</v>
      </c>
      <c r="P27" s="31"/>
      <c r="Q27" s="31"/>
      <c r="R27" s="49"/>
      <c r="S27" s="49"/>
      <c r="T27" s="48">
        <f t="shared" si="5"/>
        <v>0</v>
      </c>
      <c r="U27" s="49"/>
      <c r="V27" s="49"/>
      <c r="W27" s="48">
        <f t="shared" si="6"/>
        <v>0</v>
      </c>
      <c r="X27" s="49"/>
      <c r="Y27" s="49"/>
      <c r="Z27" s="48">
        <f t="shared" si="7"/>
        <v>0</v>
      </c>
      <c r="AA27" s="46">
        <f t="shared" si="1"/>
        <v>0</v>
      </c>
      <c r="AB27" s="44">
        <f t="shared" si="15"/>
        <v>0</v>
      </c>
      <c r="AC27" s="31"/>
      <c r="AD27" s="49"/>
      <c r="AE27" s="48">
        <f t="shared" si="8"/>
        <v>0</v>
      </c>
      <c r="AF27" s="49"/>
      <c r="AG27" s="48">
        <f t="shared" si="9"/>
        <v>0</v>
      </c>
      <c r="AH27" s="49"/>
      <c r="AI27" s="48">
        <f t="shared" si="10"/>
        <v>0</v>
      </c>
      <c r="AJ27" s="40">
        <f t="shared" si="11"/>
        <v>0</v>
      </c>
      <c r="AK27" s="6">
        <f t="shared" si="12"/>
        <v>0</v>
      </c>
      <c r="AL27" s="51" t="e">
        <f t="shared" si="13"/>
        <v>#DIV/0!</v>
      </c>
    </row>
    <row r="28" spans="1:39" ht="21" customHeight="1" thickBot="1" x14ac:dyDescent="0.2">
      <c r="A28" s="20" t="s">
        <v>4</v>
      </c>
      <c r="B28" s="59">
        <f>+COUNTA(B15:B27)</f>
        <v>0</v>
      </c>
      <c r="C28" s="58">
        <f t="shared" ref="C28:O28" si="16">SUM(C14:C27)</f>
        <v>64.099999999999994</v>
      </c>
      <c r="D28" s="58">
        <f t="shared" si="16"/>
        <v>58300</v>
      </c>
      <c r="E28" s="58">
        <f t="shared" si="16"/>
        <v>20.399999999999999</v>
      </c>
      <c r="F28" s="58">
        <f t="shared" si="16"/>
        <v>26500</v>
      </c>
      <c r="G28" s="58">
        <f t="shared" si="16"/>
        <v>24884</v>
      </c>
      <c r="H28" s="58">
        <f t="shared" si="16"/>
        <v>23.7</v>
      </c>
      <c r="I28" s="58">
        <f t="shared" si="16"/>
        <v>6000</v>
      </c>
      <c r="J28" s="58">
        <f t="shared" si="16"/>
        <v>7794</v>
      </c>
      <c r="K28" s="58">
        <f t="shared" si="16"/>
        <v>30</v>
      </c>
      <c r="L28" s="58">
        <f t="shared" si="16"/>
        <v>5000</v>
      </c>
      <c r="M28" s="58">
        <f t="shared" si="16"/>
        <v>7800</v>
      </c>
      <c r="N28" s="36">
        <f>SUM(N15:N27)</f>
        <v>138.19999999999999</v>
      </c>
      <c r="O28" s="36">
        <f t="shared" si="16"/>
        <v>98778</v>
      </c>
      <c r="P28" s="58">
        <f t="shared" ref="P28" si="17">SUM(P14:P27)</f>
        <v>64.099999999999994</v>
      </c>
      <c r="Q28" s="58">
        <f t="shared" ref="Q28" si="18">SUM(Q14:Q27)</f>
        <v>47700</v>
      </c>
      <c r="R28" s="58">
        <f t="shared" ref="R28" si="19">SUM(R14:R27)</f>
        <v>20.399999999999999</v>
      </c>
      <c r="S28" s="58">
        <f t="shared" ref="S28" si="20">SUM(S14:S27)</f>
        <v>22300</v>
      </c>
      <c r="T28" s="58">
        <f t="shared" ref="T28" si="21">SUM(T14:T27)</f>
        <v>20940</v>
      </c>
      <c r="U28" s="58">
        <f t="shared" ref="U28" si="22">SUM(U14:U27)</f>
        <v>23.7</v>
      </c>
      <c r="V28" s="58">
        <f t="shared" ref="V28" si="23">SUM(V14:V27)</f>
        <v>5000</v>
      </c>
      <c r="W28" s="58">
        <f t="shared" ref="W28" si="24">SUM(W14:W27)</f>
        <v>6495</v>
      </c>
      <c r="X28" s="58">
        <f t="shared" ref="X28" si="25">SUM(X14:X27)</f>
        <v>30</v>
      </c>
      <c r="Y28" s="58">
        <f t="shared" ref="Y28" si="26">SUM(Y14:Y27)</f>
        <v>4000</v>
      </c>
      <c r="Z28" s="58">
        <f t="shared" ref="Z28" si="27">SUM(Z14:Z27)</f>
        <v>6240</v>
      </c>
      <c r="AA28" s="47">
        <f t="shared" ref="AA28" si="28">SUM(AA14:AA27)</f>
        <v>138.19999999999999</v>
      </c>
      <c r="AB28" s="47">
        <f t="shared" ref="AB28" si="29">SUM(AB14:AB27)</f>
        <v>81375</v>
      </c>
      <c r="AC28" s="58">
        <f t="shared" ref="AC28" si="30">SUM(AC14:AC27)</f>
        <v>48000</v>
      </c>
      <c r="AD28" s="58">
        <f t="shared" ref="AD28" si="31">SUM(AD14:AD27)</f>
        <v>23000</v>
      </c>
      <c r="AE28" s="58">
        <f t="shared" ref="AE28" si="32">SUM(AE14:AE27)</f>
        <v>21597</v>
      </c>
      <c r="AF28" s="58">
        <f t="shared" ref="AF28" si="33">SUM(AF14:AF27)</f>
        <v>5500</v>
      </c>
      <c r="AG28" s="58">
        <f t="shared" ref="AG28" si="34">SUM(AG14:AG27)</f>
        <v>7145</v>
      </c>
      <c r="AH28" s="58">
        <f t="shared" ref="AH28" si="35">SUM(AH14:AH27)</f>
        <v>4500</v>
      </c>
      <c r="AI28" s="58">
        <f t="shared" ref="AI28" si="36">SUM(AI14:AI27)</f>
        <v>7020</v>
      </c>
      <c r="AJ28" s="41">
        <f t="shared" ref="AJ28" si="37">SUM(AJ14:AJ27)</f>
        <v>83762</v>
      </c>
      <c r="AK28" s="21">
        <f>SUM(AK15:AK27)</f>
        <v>15016</v>
      </c>
      <c r="AL28" s="52">
        <f>AK28/O28</f>
        <v>0.15201765575330539</v>
      </c>
      <c r="AM28" s="56"/>
    </row>
    <row r="29" spans="1:39" ht="21" customHeight="1" thickTop="1" x14ac:dyDescent="0.1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1" t="s">
        <v>12</v>
      </c>
      <c r="O29" s="22">
        <f>ROUND(O28/1000,0)</f>
        <v>99</v>
      </c>
      <c r="P29" s="61" t="s">
        <v>30</v>
      </c>
      <c r="V29" s="8"/>
      <c r="AB29" s="23">
        <f>ROUND(AB28/1000,0)</f>
        <v>81</v>
      </c>
      <c r="AC29" s="68" t="s">
        <v>35</v>
      </c>
      <c r="AJ29" s="22">
        <f>ROUND(AJ28/1000,0)</f>
        <v>84</v>
      </c>
      <c r="AK29" s="23">
        <f>ROUND(AK28/1000,0)</f>
        <v>15</v>
      </c>
      <c r="AL29" s="24"/>
      <c r="AM29" s="55" t="s">
        <v>13</v>
      </c>
    </row>
    <row r="30" spans="1:39" ht="21" customHeight="1" x14ac:dyDescent="0.15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1" t="s">
        <v>5</v>
      </c>
      <c r="O30" s="25">
        <f>ROUND(O28/N28*10,0)</f>
        <v>7147</v>
      </c>
      <c r="P30" s="60" t="s">
        <v>29</v>
      </c>
      <c r="V30" s="10"/>
      <c r="W30" s="8"/>
      <c r="AB30" s="26">
        <f>ROUND(AB28/AA28*10,0)</f>
        <v>5888</v>
      </c>
      <c r="AC30" s="57">
        <f>(O30-AB30)/O30</f>
        <v>0.17615782845949349</v>
      </c>
      <c r="AJ30" s="13">
        <f>ROUND(AJ28/AA28*10,0)</f>
        <v>6061</v>
      </c>
      <c r="AK30" s="13">
        <f>O30-AJ30</f>
        <v>1086</v>
      </c>
      <c r="AL30" s="62">
        <f>AK30/O30</f>
        <v>0.15195186791660836</v>
      </c>
      <c r="AM30" s="54" t="s">
        <v>11</v>
      </c>
    </row>
    <row r="31" spans="1:39" ht="21" customHeight="1" x14ac:dyDescent="0.1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8" t="s">
        <v>5</v>
      </c>
      <c r="O31" s="29">
        <f>ROUND((O28/N28*10)/1000,0)</f>
        <v>7</v>
      </c>
      <c r="P31" s="61" t="s">
        <v>31</v>
      </c>
      <c r="V31" s="7"/>
      <c r="AB31" s="30">
        <f>ROUND((AB28/AA28*10)/1000,0)</f>
        <v>6</v>
      </c>
      <c r="AJ31" s="29"/>
      <c r="AK31" s="30">
        <f>ROUND((O30-AJ30)/1000,0)</f>
        <v>1</v>
      </c>
      <c r="AL31" s="53"/>
      <c r="AM31" s="12"/>
    </row>
  </sheetData>
  <mergeCells count="23">
    <mergeCell ref="A11:A14"/>
    <mergeCell ref="B11:B14"/>
    <mergeCell ref="AD13:AE13"/>
    <mergeCell ref="AF13:AG13"/>
    <mergeCell ref="AH13:AI13"/>
    <mergeCell ref="AC12:AJ12"/>
    <mergeCell ref="C13:D13"/>
    <mergeCell ref="E13:G13"/>
    <mergeCell ref="H13:J13"/>
    <mergeCell ref="K13:M13"/>
    <mergeCell ref="N13:O13"/>
    <mergeCell ref="C12:O12"/>
    <mergeCell ref="P12:AB12"/>
    <mergeCell ref="P13:Q13"/>
    <mergeCell ref="R13:T13"/>
    <mergeCell ref="U13:W13"/>
    <mergeCell ref="C9:G9"/>
    <mergeCell ref="AK12:AK14"/>
    <mergeCell ref="AL12:AL14"/>
    <mergeCell ref="AC11:AL11"/>
    <mergeCell ref="C11:AB11"/>
    <mergeCell ref="X13:Z13"/>
    <mergeCell ref="AA13:AB13"/>
  </mergeCells>
  <phoneticPr fontId="2"/>
  <pageMargins left="0.39370078740157483" right="0.15748031496062992" top="0.31496062992125984" bottom="0.35433070866141736" header="0.31496062992125984" footer="0.31496062992125984"/>
  <pageSetup paperSize="8" scale="53" orientation="landscape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省エネ等対策推進計画　目標達成状況集計表 (ラウンドあり)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Windows ユーザー</cp:lastModifiedBy>
  <cp:lastPrinted>2023-07-04T06:49:03Z</cp:lastPrinted>
  <dcterms:created xsi:type="dcterms:W3CDTF">2015-06-22T06:32:56Z</dcterms:created>
  <dcterms:modified xsi:type="dcterms:W3CDTF">2025-07-22T05:57:12Z</dcterms:modified>
</cp:coreProperties>
</file>